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as\Desktop\Max March\Done\"/>
    </mc:Choice>
  </mc:AlternateContent>
  <bookViews>
    <workbookView xWindow="-105" yWindow="-105" windowWidth="23250" windowHeight="12450" tabRatio="817"/>
  </bookViews>
  <sheets>
    <sheet name="Com" sheetId="26" r:id="rId1"/>
    <sheet name="PROJECT " sheetId="30" r:id="rId2"/>
    <sheet name="OT" sheetId="35" r:id="rId3"/>
  </sheets>
  <externalReferences>
    <externalReference r:id="rId4"/>
  </externalReferences>
  <definedNames>
    <definedName name="_xlnm._FilterDatabase" localSheetId="0" hidden="1">Com!$A$10:$AQ$10</definedName>
    <definedName name="_xlnm._FilterDatabase" localSheetId="2" hidden="1">OT!$A$10:$M$10</definedName>
    <definedName name="_xlnm._FilterDatabase" localSheetId="1" hidden="1">'PROJECT '!$A$10:$AL$19</definedName>
    <definedName name="_xlnm.Print_Area" localSheetId="0">Com!$A$1:$AI$113</definedName>
    <definedName name="_xlnm.Print_Area" localSheetId="2">OT!$A$2:$L$38</definedName>
    <definedName name="_xlnm.Print_Area" localSheetId="1">'PROJECT '!$A$1:$AI$19</definedName>
    <definedName name="_xlnm.Print_Titles" localSheetId="0">Com!$1:$10</definedName>
    <definedName name="_xlnm.Print_Titles" localSheetId="1">'PROJECT '!$1:$10</definedName>
  </definedNames>
  <calcPr calcId="162913"/>
</workbook>
</file>

<file path=xl/calcChain.xml><?xml version="1.0" encoding="utf-8"?>
<calcChain xmlns="http://schemas.openxmlformats.org/spreadsheetml/2006/main">
  <c r="AL12" i="26" l="1"/>
  <c r="AL13" i="26"/>
  <c r="AL14" i="26"/>
  <c r="AL15" i="26"/>
  <c r="AL16" i="26"/>
  <c r="AL17" i="26"/>
  <c r="AL18" i="26"/>
  <c r="AL19" i="26"/>
  <c r="AL20" i="26"/>
  <c r="AL21" i="26"/>
  <c r="AL22" i="26"/>
  <c r="AL23" i="26"/>
  <c r="AL24" i="26"/>
  <c r="AL25" i="26"/>
  <c r="AL26" i="26"/>
  <c r="AL27" i="26"/>
  <c r="AL28" i="26"/>
  <c r="AL29" i="26"/>
  <c r="AL30" i="26"/>
  <c r="AL31" i="26"/>
  <c r="AL32" i="26"/>
  <c r="AL33" i="26"/>
  <c r="AL34" i="26"/>
  <c r="AL35" i="26"/>
  <c r="AL36" i="26"/>
  <c r="AL37" i="26"/>
  <c r="AL38" i="26"/>
  <c r="AL39" i="26"/>
  <c r="AL40" i="26"/>
  <c r="AL41" i="26"/>
  <c r="AL42" i="26"/>
  <c r="AL43" i="26"/>
  <c r="AL44" i="26"/>
  <c r="AL45" i="26"/>
  <c r="AL46" i="26"/>
  <c r="AL47" i="26"/>
  <c r="AL48" i="26"/>
  <c r="AL49" i="26"/>
  <c r="AL50" i="26"/>
  <c r="AL51" i="26"/>
  <c r="AL52" i="26"/>
  <c r="AL53" i="26"/>
  <c r="AL54" i="26"/>
  <c r="AL55" i="26"/>
  <c r="AL56" i="26"/>
  <c r="AL57" i="26"/>
  <c r="AL58" i="26"/>
  <c r="AL59" i="26"/>
  <c r="AL60" i="26"/>
  <c r="AL61" i="26"/>
  <c r="AL62" i="26"/>
  <c r="AL63" i="26"/>
  <c r="AL64" i="26"/>
  <c r="AL65" i="26"/>
  <c r="AL66" i="26"/>
  <c r="AL67" i="26"/>
  <c r="AL68" i="26"/>
  <c r="AL69" i="26"/>
  <c r="AL70" i="26"/>
  <c r="AL71" i="26"/>
  <c r="AL72" i="26"/>
  <c r="AL73" i="26"/>
  <c r="AL74" i="26"/>
  <c r="AL75" i="26"/>
  <c r="AL76" i="26"/>
  <c r="AL77" i="26"/>
  <c r="AL78" i="26"/>
  <c r="AL79" i="26"/>
  <c r="AL80" i="26"/>
  <c r="AL81" i="26"/>
  <c r="AL82" i="26"/>
  <c r="AL83" i="26"/>
  <c r="AL84" i="26"/>
  <c r="AL85" i="26"/>
  <c r="AL86" i="26"/>
  <c r="AL87" i="26"/>
  <c r="AL88" i="26"/>
  <c r="AL89" i="26"/>
  <c r="AL90" i="26"/>
  <c r="AL91" i="26"/>
  <c r="AL92" i="26"/>
  <c r="AL93" i="26"/>
  <c r="AL94" i="26"/>
  <c r="AL95" i="26"/>
  <c r="AL96" i="26"/>
  <c r="AL97" i="26"/>
  <c r="AL98" i="26"/>
  <c r="AL99" i="26"/>
  <c r="AL100" i="26"/>
  <c r="AL101" i="26"/>
  <c r="AL102" i="26"/>
  <c r="AL103" i="26"/>
  <c r="AL104" i="26"/>
  <c r="AL105" i="26"/>
  <c r="AL106" i="26"/>
  <c r="AL107" i="26"/>
  <c r="AL108" i="26"/>
  <c r="AL109" i="26"/>
  <c r="AL110" i="26"/>
  <c r="AL111" i="26"/>
  <c r="AL112" i="26"/>
  <c r="AL11" i="26"/>
  <c r="G38" i="35" l="1"/>
  <c r="H37" i="35"/>
  <c r="I37" i="35" s="1"/>
  <c r="H36" i="35"/>
  <c r="I36" i="35" s="1"/>
  <c r="H35" i="35"/>
  <c r="I35" i="35" s="1"/>
  <c r="H34" i="35"/>
  <c r="I34" i="35" s="1"/>
  <c r="H33" i="35"/>
  <c r="I33" i="35" s="1"/>
  <c r="H32" i="35"/>
  <c r="I32" i="35" s="1"/>
  <c r="H31" i="35"/>
  <c r="I31" i="35" s="1"/>
  <c r="H30" i="35"/>
  <c r="I30" i="35" s="1"/>
  <c r="H29" i="35"/>
  <c r="I29" i="35" s="1"/>
  <c r="H28" i="35"/>
  <c r="I28" i="35" s="1"/>
  <c r="H27" i="35"/>
  <c r="I27" i="35" s="1"/>
  <c r="H26" i="35"/>
  <c r="I26" i="35" s="1"/>
  <c r="H25" i="35"/>
  <c r="I25" i="35" s="1"/>
  <c r="H24" i="35"/>
  <c r="I24" i="35" s="1"/>
  <c r="H23" i="35"/>
  <c r="I23" i="35" s="1"/>
  <c r="H22" i="35"/>
  <c r="I22" i="35" s="1"/>
  <c r="H21" i="35"/>
  <c r="I21" i="35" s="1"/>
  <c r="H20" i="35"/>
  <c r="I20" i="35" s="1"/>
  <c r="H19" i="35"/>
  <c r="I19" i="35" s="1"/>
  <c r="H18" i="35"/>
  <c r="I18" i="35" s="1"/>
  <c r="H17" i="35"/>
  <c r="I17" i="35" s="1"/>
  <c r="H16" i="35"/>
  <c r="I16" i="35" s="1"/>
  <c r="H15" i="35"/>
  <c r="I15" i="35" s="1"/>
  <c r="H14" i="35"/>
  <c r="I14" i="35" s="1"/>
  <c r="H13" i="35"/>
  <c r="I13" i="35" s="1"/>
  <c r="H12" i="35"/>
  <c r="I12" i="35" s="1"/>
  <c r="H11" i="35"/>
  <c r="H38" i="35" l="1"/>
  <c r="I11" i="35"/>
  <c r="I38" i="35" s="1"/>
  <c r="A12" i="26" l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3" i="26" s="1"/>
  <c r="A94" i="26" s="1"/>
  <c r="A95" i="26" s="1"/>
  <c r="A96" i="26" s="1"/>
  <c r="A97" i="26" s="1"/>
  <c r="A98" i="26" s="1"/>
  <c r="A99" i="26" s="1"/>
  <c r="A100" i="26" s="1"/>
  <c r="A101" i="26" s="1"/>
  <c r="A102" i="26" s="1"/>
  <c r="A103" i="26" s="1"/>
  <c r="A104" i="26" s="1"/>
  <c r="A105" i="26" s="1"/>
  <c r="A106" i="26" s="1"/>
  <c r="A107" i="26" s="1"/>
  <c r="A108" i="26" s="1"/>
  <c r="A109" i="26" s="1"/>
  <c r="A110" i="26" s="1"/>
  <c r="A111" i="26" s="1"/>
  <c r="A112" i="26" s="1"/>
  <c r="Q113" i="26"/>
  <c r="S113" i="26"/>
  <c r="T113" i="26"/>
  <c r="Z113" i="26"/>
  <c r="AE113" i="26"/>
  <c r="P113" i="26"/>
  <c r="Z19" i="30" l="1"/>
  <c r="T19" i="30"/>
  <c r="S19" i="30"/>
  <c r="Q19" i="30"/>
  <c r="P19" i="30"/>
  <c r="AK18" i="30"/>
  <c r="Y18" i="30"/>
  <c r="R18" i="30"/>
  <c r="X18" i="30" s="1"/>
  <c r="N18" i="30"/>
  <c r="AK17" i="30"/>
  <c r="Y17" i="30"/>
  <c r="R17" i="30"/>
  <c r="V17" i="30" s="1"/>
  <c r="N17" i="30"/>
  <c r="AK16" i="30"/>
  <c r="Y16" i="30"/>
  <c r="R16" i="30"/>
  <c r="W16" i="30" s="1"/>
  <c r="N16" i="30"/>
  <c r="AK15" i="30"/>
  <c r="Y15" i="30"/>
  <c r="R15" i="30"/>
  <c r="N15" i="30"/>
  <c r="AK14" i="30"/>
  <c r="Y14" i="30"/>
  <c r="R14" i="30"/>
  <c r="V14" i="30" s="1"/>
  <c r="N14" i="30"/>
  <c r="AK13" i="30"/>
  <c r="Y13" i="30"/>
  <c r="R13" i="30"/>
  <c r="X13" i="30" s="1"/>
  <c r="N13" i="30"/>
  <c r="AE19" i="30"/>
  <c r="AK12" i="30"/>
  <c r="Y12" i="30"/>
  <c r="R12" i="30"/>
  <c r="W12" i="30" s="1"/>
  <c r="N12" i="30"/>
  <c r="AK11" i="30"/>
  <c r="Y11" i="30"/>
  <c r="R11" i="30"/>
  <c r="X11" i="30" s="1"/>
  <c r="N11" i="30"/>
  <c r="V12" i="30" l="1"/>
  <c r="V18" i="30"/>
  <c r="V13" i="30"/>
  <c r="U18" i="30"/>
  <c r="U11" i="30"/>
  <c r="AB11" i="30" s="1"/>
  <c r="U17" i="30"/>
  <c r="AB17" i="30" s="1"/>
  <c r="W18" i="30"/>
  <c r="V11" i="30"/>
  <c r="W17" i="30"/>
  <c r="W11" i="30"/>
  <c r="Y19" i="30"/>
  <c r="R19" i="30"/>
  <c r="X16" i="30"/>
  <c r="V16" i="30"/>
  <c r="U16" i="30"/>
  <c r="X15" i="30"/>
  <c r="V15" i="30"/>
  <c r="U15" i="30"/>
  <c r="U12" i="30"/>
  <c r="X12" i="30"/>
  <c r="U14" i="30"/>
  <c r="X14" i="30"/>
  <c r="W14" i="30"/>
  <c r="W15" i="30"/>
  <c r="X17" i="30"/>
  <c r="U13" i="30"/>
  <c r="W13" i="30"/>
  <c r="U19" i="30" l="1"/>
  <c r="X19" i="30"/>
  <c r="AA11" i="30"/>
  <c r="AC11" i="30" s="1"/>
  <c r="AD11" i="30" s="1"/>
  <c r="AF11" i="30" s="1"/>
  <c r="W19" i="30"/>
  <c r="AA17" i="30"/>
  <c r="AC17" i="30" s="1"/>
  <c r="AD17" i="30" s="1"/>
  <c r="AF17" i="30" s="1"/>
  <c r="V19" i="30"/>
  <c r="AB18" i="30"/>
  <c r="AA18" i="30"/>
  <c r="AA13" i="30"/>
  <c r="AB13" i="30"/>
  <c r="AB14" i="30"/>
  <c r="AA14" i="30"/>
  <c r="AB12" i="30"/>
  <c r="AA12" i="30"/>
  <c r="AB15" i="30"/>
  <c r="AA15" i="30"/>
  <c r="AB16" i="30"/>
  <c r="AA16" i="30"/>
  <c r="AB19" i="30" l="1"/>
  <c r="AA19" i="30"/>
  <c r="AC18" i="30"/>
  <c r="AD18" i="30" s="1"/>
  <c r="AF18" i="30" s="1"/>
  <c r="AC13" i="30"/>
  <c r="AD13" i="30" s="1"/>
  <c r="AF13" i="30" s="1"/>
  <c r="AC15" i="30"/>
  <c r="AD15" i="30" s="1"/>
  <c r="AF15" i="30" s="1"/>
  <c r="AC12" i="30"/>
  <c r="AD12" i="30" s="1"/>
  <c r="AF12" i="30" s="1"/>
  <c r="AC14" i="30"/>
  <c r="AD14" i="30" s="1"/>
  <c r="AF14" i="30" s="1"/>
  <c r="AC16" i="30"/>
  <c r="AD16" i="30" s="1"/>
  <c r="AF16" i="30" s="1"/>
  <c r="AC19" i="30" l="1"/>
  <c r="AD19" i="30"/>
  <c r="AF19" i="30"/>
  <c r="AK12" i="26" l="1"/>
  <c r="AK14" i="26"/>
  <c r="AK15" i="26"/>
  <c r="AK16" i="26"/>
  <c r="AK17" i="26"/>
  <c r="AK18" i="26"/>
  <c r="AK19" i="26"/>
  <c r="AK20" i="26"/>
  <c r="AK21" i="26"/>
  <c r="AK22" i="26"/>
  <c r="AK23" i="26"/>
  <c r="AK24" i="26"/>
  <c r="AK25" i="26"/>
  <c r="AK26" i="26"/>
  <c r="AK27" i="26"/>
  <c r="AK28" i="26"/>
  <c r="AK29" i="26"/>
  <c r="AK30" i="26"/>
  <c r="AK31" i="26"/>
  <c r="AK32" i="26"/>
  <c r="AK33" i="26"/>
  <c r="AK34" i="26"/>
  <c r="AK35" i="26"/>
  <c r="AK36" i="26"/>
  <c r="AK37" i="26"/>
  <c r="AK38" i="26"/>
  <c r="AK39" i="26"/>
  <c r="AK40" i="26"/>
  <c r="AK41" i="26"/>
  <c r="AK42" i="26"/>
  <c r="AK43" i="26"/>
  <c r="AK44" i="26"/>
  <c r="AK45" i="26"/>
  <c r="AK46" i="26"/>
  <c r="AK47" i="26"/>
  <c r="AK48" i="26"/>
  <c r="AK49" i="26"/>
  <c r="AK50" i="26"/>
  <c r="AK51" i="26"/>
  <c r="AK52" i="26"/>
  <c r="AK53" i="26"/>
  <c r="AK54" i="26"/>
  <c r="AK55" i="26"/>
  <c r="AK56" i="26"/>
  <c r="AK57" i="26"/>
  <c r="AK58" i="26"/>
  <c r="AK59" i="26"/>
  <c r="AK60" i="26"/>
  <c r="AK61" i="26"/>
  <c r="AK62" i="26"/>
  <c r="AK63" i="26"/>
  <c r="AK64" i="26"/>
  <c r="AK65" i="26"/>
  <c r="AK66" i="26"/>
  <c r="AK67" i="26"/>
  <c r="AK68" i="26"/>
  <c r="AK69" i="26"/>
  <c r="AK70" i="26"/>
  <c r="AK71" i="26"/>
  <c r="AK72" i="26"/>
  <c r="AK73" i="26"/>
  <c r="AK74" i="26"/>
  <c r="AK75" i="26"/>
  <c r="AK76" i="26"/>
  <c r="AK77" i="26"/>
  <c r="AK78" i="26"/>
  <c r="AK79" i="26"/>
  <c r="AK80" i="26"/>
  <c r="AK81" i="26"/>
  <c r="AK82" i="26"/>
  <c r="AK83" i="26"/>
  <c r="AK84" i="26"/>
  <c r="AK85" i="26"/>
  <c r="AK86" i="26"/>
  <c r="AK87" i="26"/>
  <c r="AK88" i="26"/>
  <c r="AK89" i="26"/>
  <c r="AK90" i="26"/>
  <c r="AK91" i="26"/>
  <c r="AK92" i="26"/>
  <c r="AK93" i="26"/>
  <c r="AK94" i="26"/>
  <c r="AK95" i="26"/>
  <c r="AK96" i="26"/>
  <c r="AK97" i="26"/>
  <c r="AK98" i="26"/>
  <c r="AK99" i="26"/>
  <c r="AK100" i="26"/>
  <c r="AK101" i="26"/>
  <c r="AK102" i="26"/>
  <c r="AK103" i="26"/>
  <c r="AK104" i="26"/>
  <c r="AK105" i="26"/>
  <c r="AK11" i="26"/>
  <c r="Y100" i="26" l="1"/>
  <c r="Y101" i="26"/>
  <c r="Y102" i="26"/>
  <c r="Y103" i="26"/>
  <c r="Y104" i="26"/>
  <c r="Y105" i="26"/>
  <c r="R12" i="26"/>
  <c r="R13" i="26"/>
  <c r="R14" i="26"/>
  <c r="R15" i="26"/>
  <c r="R16" i="26"/>
  <c r="R17" i="26"/>
  <c r="R18" i="26"/>
  <c r="R19" i="26"/>
  <c r="R20" i="26"/>
  <c r="R21" i="26"/>
  <c r="R22" i="26"/>
  <c r="R23" i="26"/>
  <c r="R24" i="26"/>
  <c r="R25" i="26"/>
  <c r="R26" i="26"/>
  <c r="R27" i="26"/>
  <c r="R28" i="26"/>
  <c r="R29" i="26"/>
  <c r="R30" i="26"/>
  <c r="R31" i="26"/>
  <c r="R32" i="26"/>
  <c r="R33" i="26"/>
  <c r="R34" i="26"/>
  <c r="R35" i="26"/>
  <c r="R36" i="26"/>
  <c r="R37" i="26"/>
  <c r="R38" i="26"/>
  <c r="R39" i="26"/>
  <c r="R40" i="26"/>
  <c r="R41" i="26"/>
  <c r="R42" i="26"/>
  <c r="R43" i="26"/>
  <c r="R44" i="26"/>
  <c r="R45" i="26"/>
  <c r="R46" i="26"/>
  <c r="R47" i="26"/>
  <c r="R48" i="26"/>
  <c r="R49" i="26"/>
  <c r="R50" i="26"/>
  <c r="R51" i="26"/>
  <c r="R52" i="26"/>
  <c r="R53" i="26"/>
  <c r="R54" i="26"/>
  <c r="R55" i="26"/>
  <c r="R56" i="26"/>
  <c r="R57" i="26"/>
  <c r="R58" i="26"/>
  <c r="R59" i="26"/>
  <c r="R60" i="26"/>
  <c r="R61" i="26"/>
  <c r="R62" i="26"/>
  <c r="R63" i="26"/>
  <c r="R64" i="26"/>
  <c r="R65" i="26"/>
  <c r="R66" i="26"/>
  <c r="R67" i="26"/>
  <c r="R68" i="26"/>
  <c r="R69" i="26"/>
  <c r="R70" i="26"/>
  <c r="R71" i="26"/>
  <c r="R72" i="26"/>
  <c r="R73" i="26"/>
  <c r="R74" i="26"/>
  <c r="R75" i="26"/>
  <c r="R76" i="26"/>
  <c r="R77" i="26"/>
  <c r="R78" i="26"/>
  <c r="R79" i="26"/>
  <c r="R80" i="26"/>
  <c r="R81" i="26"/>
  <c r="R82" i="26"/>
  <c r="R83" i="26"/>
  <c r="R84" i="26"/>
  <c r="R85" i="26"/>
  <c r="R86" i="26"/>
  <c r="R87" i="26"/>
  <c r="R88" i="26"/>
  <c r="R89" i="26"/>
  <c r="R90" i="26"/>
  <c r="R91" i="26"/>
  <c r="R92" i="26"/>
  <c r="R93" i="26"/>
  <c r="R94" i="26"/>
  <c r="R95" i="26"/>
  <c r="R96" i="26"/>
  <c r="R97" i="26"/>
  <c r="R98" i="26"/>
  <c r="R99" i="26"/>
  <c r="R100" i="26"/>
  <c r="U100" i="26" s="1"/>
  <c r="R101" i="26"/>
  <c r="U101" i="26" s="1"/>
  <c r="R102" i="26"/>
  <c r="U102" i="26" s="1"/>
  <c r="AB102" i="26" s="1"/>
  <c r="R103" i="26"/>
  <c r="V103" i="26" s="1"/>
  <c r="R104" i="26"/>
  <c r="X104" i="26" s="1"/>
  <c r="R105" i="26"/>
  <c r="U105" i="26" s="1"/>
  <c r="R11" i="26"/>
  <c r="Y95" i="26"/>
  <c r="Y96" i="26"/>
  <c r="Y98" i="26"/>
  <c r="Y99" i="26"/>
  <c r="N99" i="26"/>
  <c r="N98" i="26"/>
  <c r="Y97" i="26"/>
  <c r="N97" i="26"/>
  <c r="N96" i="26"/>
  <c r="N95" i="26"/>
  <c r="Y94" i="26"/>
  <c r="N94" i="26"/>
  <c r="N105" i="26"/>
  <c r="N104" i="26"/>
  <c r="N103" i="26"/>
  <c r="N102" i="26"/>
  <c r="N101" i="26"/>
  <c r="N100" i="26"/>
  <c r="R113" i="26" l="1"/>
  <c r="W105" i="26"/>
  <c r="V104" i="26"/>
  <c r="U103" i="26"/>
  <c r="AB103" i="26" s="1"/>
  <c r="X105" i="26"/>
  <c r="V105" i="26"/>
  <c r="X101" i="26"/>
  <c r="W104" i="26"/>
  <c r="U104" i="26"/>
  <c r="AB100" i="26"/>
  <c r="W101" i="26"/>
  <c r="V101" i="26"/>
  <c r="X102" i="26"/>
  <c r="W102" i="26"/>
  <c r="X100" i="26"/>
  <c r="X103" i="26"/>
  <c r="V102" i="26"/>
  <c r="W100" i="26"/>
  <c r="W103" i="26"/>
  <c r="V100" i="26"/>
  <c r="AB105" i="26"/>
  <c r="AB101" i="26"/>
  <c r="N71" i="26"/>
  <c r="AA105" i="26" l="1"/>
  <c r="AC105" i="26" s="1"/>
  <c r="AD105" i="26" s="1"/>
  <c r="AF105" i="26" s="1"/>
  <c r="AA103" i="26"/>
  <c r="AC103" i="26" s="1"/>
  <c r="AD103" i="26" s="1"/>
  <c r="AF103" i="26" s="1"/>
  <c r="AA100" i="26"/>
  <c r="AC100" i="26" s="1"/>
  <c r="AD100" i="26" s="1"/>
  <c r="AA104" i="26"/>
  <c r="AC104" i="26" s="1"/>
  <c r="AB104" i="26"/>
  <c r="AA102" i="26"/>
  <c r="AC102" i="26" s="1"/>
  <c r="AD102" i="26" s="1"/>
  <c r="AF102" i="26" s="1"/>
  <c r="AA101" i="26"/>
  <c r="AC101" i="26" s="1"/>
  <c r="AD101" i="26" s="1"/>
  <c r="AF101" i="26" s="1"/>
  <c r="AD104" i="26" l="1"/>
  <c r="AF104" i="26" s="1"/>
  <c r="AF100" i="26"/>
  <c r="X98" i="26" l="1"/>
  <c r="U98" i="26"/>
  <c r="V98" i="26"/>
  <c r="W98" i="26"/>
  <c r="AB98" i="26" l="1"/>
  <c r="AA98" i="26"/>
  <c r="AC98" i="26" s="1"/>
  <c r="AD98" i="26" l="1"/>
  <c r="AF98" i="26" s="1"/>
  <c r="V97" i="26" l="1"/>
  <c r="X97" i="26"/>
  <c r="W97" i="26"/>
  <c r="U97" i="26"/>
  <c r="V99" i="26"/>
  <c r="W99" i="26"/>
  <c r="X99" i="26"/>
  <c r="U99" i="26"/>
  <c r="V96" i="26"/>
  <c r="X96" i="26"/>
  <c r="U96" i="26"/>
  <c r="AB96" i="26" s="1"/>
  <c r="W96" i="26"/>
  <c r="X95" i="26"/>
  <c r="U95" i="26"/>
  <c r="V95" i="26"/>
  <c r="W95" i="26"/>
  <c r="V94" i="26"/>
  <c r="U94" i="26"/>
  <c r="W94" i="26"/>
  <c r="X94" i="26"/>
  <c r="AA96" i="26" l="1"/>
  <c r="AC96" i="26" s="1"/>
  <c r="AD96" i="26" s="1"/>
  <c r="AF96" i="26" s="1"/>
  <c r="AB95" i="26"/>
  <c r="AA95" i="26"/>
  <c r="AC95" i="26" s="1"/>
  <c r="AA99" i="26"/>
  <c r="AC99" i="26" s="1"/>
  <c r="AB99" i="26"/>
  <c r="AB97" i="26"/>
  <c r="AA97" i="26"/>
  <c r="AC97" i="26" s="1"/>
  <c r="AB94" i="26"/>
  <c r="AA94" i="26"/>
  <c r="AC94" i="26" s="1"/>
  <c r="AD94" i="26" l="1"/>
  <c r="AF94" i="26" s="1"/>
  <c r="AD97" i="26"/>
  <c r="AF97" i="26" s="1"/>
  <c r="AD95" i="26"/>
  <c r="AF95" i="26" s="1"/>
  <c r="AD99" i="26"/>
  <c r="AF99" i="26" s="1"/>
  <c r="Y93" i="26" l="1"/>
  <c r="N93" i="26"/>
  <c r="Y92" i="26"/>
  <c r="N92" i="26"/>
  <c r="Y91" i="26"/>
  <c r="N91" i="26"/>
  <c r="Y90" i="26"/>
  <c r="N90" i="26"/>
  <c r="Y89" i="26"/>
  <c r="N89" i="26"/>
  <c r="Y88" i="26"/>
  <c r="N88" i="26"/>
  <c r="Y87" i="26"/>
  <c r="N87" i="26"/>
  <c r="Y86" i="26"/>
  <c r="N86" i="26"/>
  <c r="Y85" i="26"/>
  <c r="N85" i="26"/>
  <c r="Y84" i="26"/>
  <c r="N84" i="26"/>
  <c r="Y83" i="26"/>
  <c r="N83" i="26"/>
  <c r="Y82" i="26"/>
  <c r="N82" i="26"/>
  <c r="Y81" i="26"/>
  <c r="N81" i="26"/>
  <c r="Y80" i="26"/>
  <c r="N80" i="26"/>
  <c r="Y79" i="26"/>
  <c r="N79" i="26"/>
  <c r="Y78" i="26"/>
  <c r="N78" i="26"/>
  <c r="Y77" i="26"/>
  <c r="N77" i="26"/>
  <c r="Y76" i="26"/>
  <c r="N76" i="26"/>
  <c r="Y75" i="26"/>
  <c r="N75" i="26"/>
  <c r="Y74" i="26"/>
  <c r="N74" i="26"/>
  <c r="Y73" i="26"/>
  <c r="N73" i="26"/>
  <c r="Y72" i="26"/>
  <c r="N72" i="26"/>
  <c r="Y71" i="26"/>
  <c r="Y70" i="26"/>
  <c r="N70" i="26"/>
  <c r="Y69" i="26"/>
  <c r="N69" i="26"/>
  <c r="Y68" i="26"/>
  <c r="N68" i="26"/>
  <c r="Y67" i="26"/>
  <c r="X67" i="26"/>
  <c r="N67" i="26"/>
  <c r="Y66" i="26"/>
  <c r="U66" i="26"/>
  <c r="N66" i="26"/>
  <c r="Y65" i="26"/>
  <c r="N65" i="26"/>
  <c r="Y64" i="26"/>
  <c r="N64" i="26"/>
  <c r="Y63" i="26"/>
  <c r="W63" i="26"/>
  <c r="N63" i="26"/>
  <c r="Y62" i="26"/>
  <c r="N62" i="26"/>
  <c r="Y61" i="26"/>
  <c r="X61" i="26"/>
  <c r="N61" i="26"/>
  <c r="Y60" i="26"/>
  <c r="N60" i="26"/>
  <c r="Y59" i="26"/>
  <c r="N59" i="26"/>
  <c r="Y58" i="26"/>
  <c r="X58" i="26"/>
  <c r="N58" i="26"/>
  <c r="Y57" i="26"/>
  <c r="U57" i="26"/>
  <c r="N57" i="26"/>
  <c r="Y56" i="26"/>
  <c r="N56" i="26"/>
  <c r="Y55" i="26"/>
  <c r="N55" i="26"/>
  <c r="Y54" i="26"/>
  <c r="N54" i="26"/>
  <c r="Y53" i="26"/>
  <c r="N53" i="26"/>
  <c r="Y52" i="26"/>
  <c r="N52" i="26"/>
  <c r="Y51" i="26"/>
  <c r="N51" i="26"/>
  <c r="Y50" i="26"/>
  <c r="N50" i="26"/>
  <c r="Y49" i="26"/>
  <c r="N49" i="26"/>
  <c r="Y48" i="26"/>
  <c r="N48" i="26"/>
  <c r="Y47" i="26"/>
  <c r="N47" i="26"/>
  <c r="Y46" i="26"/>
  <c r="N46" i="26"/>
  <c r="Y45" i="26"/>
  <c r="N45" i="26"/>
  <c r="Y44" i="26"/>
  <c r="N44" i="26"/>
  <c r="Y43" i="26"/>
  <c r="X43" i="26"/>
  <c r="N43" i="26"/>
  <c r="Y42" i="26"/>
  <c r="N42" i="26"/>
  <c r="Y41" i="26"/>
  <c r="X41" i="26"/>
  <c r="N41" i="26"/>
  <c r="Y40" i="26"/>
  <c r="N40" i="26"/>
  <c r="Y39" i="26"/>
  <c r="N39" i="26"/>
  <c r="Y38" i="26"/>
  <c r="X38" i="26"/>
  <c r="N38" i="26"/>
  <c r="Y37" i="26"/>
  <c r="N37" i="26"/>
  <c r="Y36" i="26"/>
  <c r="N36" i="26"/>
  <c r="Y35" i="26"/>
  <c r="N35" i="26"/>
  <c r="Y34" i="26"/>
  <c r="N34" i="26"/>
  <c r="Y33" i="26"/>
  <c r="N33" i="26"/>
  <c r="Y32" i="26"/>
  <c r="N32" i="26"/>
  <c r="Y31" i="26"/>
  <c r="N31" i="26"/>
  <c r="Y30" i="26"/>
  <c r="N30" i="26"/>
  <c r="Y29" i="26"/>
  <c r="N29" i="26"/>
  <c r="Y28" i="26"/>
  <c r="N28" i="26"/>
  <c r="Y27" i="26"/>
  <c r="N27" i="26"/>
  <c r="Y26" i="26"/>
  <c r="N26" i="26"/>
  <c r="Y25" i="26"/>
  <c r="N25" i="26"/>
  <c r="Y24" i="26"/>
  <c r="X24" i="26"/>
  <c r="N24" i="26"/>
  <c r="Y23" i="26"/>
  <c r="N23" i="26"/>
  <c r="Y22" i="26"/>
  <c r="N22" i="26"/>
  <c r="Y21" i="26"/>
  <c r="N21" i="26"/>
  <c r="Y20" i="26"/>
  <c r="N20" i="26"/>
  <c r="Y19" i="26"/>
  <c r="N19" i="26"/>
  <c r="Y18" i="26"/>
  <c r="X18" i="26"/>
  <c r="N18" i="26"/>
  <c r="Y17" i="26"/>
  <c r="N17" i="26"/>
  <c r="Y16" i="26"/>
  <c r="N16" i="26"/>
  <c r="Y15" i="26"/>
  <c r="N15" i="26"/>
  <c r="Y14" i="26"/>
  <c r="N14" i="26"/>
  <c r="Y13" i="26"/>
  <c r="N13" i="26"/>
  <c r="Y12" i="26"/>
  <c r="N12" i="26"/>
  <c r="N11" i="26"/>
  <c r="X64" i="26" l="1"/>
  <c r="V64" i="26"/>
  <c r="X16" i="26"/>
  <c r="W16" i="26"/>
  <c r="V16" i="26"/>
  <c r="U16" i="26"/>
  <c r="AB16" i="26" s="1"/>
  <c r="U56" i="26"/>
  <c r="AB56" i="26" s="1"/>
  <c r="V56" i="26"/>
  <c r="X54" i="26"/>
  <c r="X55" i="26"/>
  <c r="W71" i="26"/>
  <c r="X83" i="26"/>
  <c r="X87" i="26"/>
  <c r="W93" i="26"/>
  <c r="V15" i="26"/>
  <c r="U49" i="26"/>
  <c r="U67" i="26"/>
  <c r="AB67" i="26" s="1"/>
  <c r="X69" i="26"/>
  <c r="V76" i="26"/>
  <c r="X26" i="26"/>
  <c r="X37" i="26"/>
  <c r="X51" i="26"/>
  <c r="X78" i="26"/>
  <c r="U84" i="26"/>
  <c r="V86" i="26"/>
  <c r="V11" i="26"/>
  <c r="X25" i="26"/>
  <c r="U27" i="26"/>
  <c r="AB27" i="26" s="1"/>
  <c r="X46" i="26"/>
  <c r="V50" i="26"/>
  <c r="X17" i="26"/>
  <c r="U17" i="26"/>
  <c r="AB17" i="26" s="1"/>
  <c r="V17" i="26"/>
  <c r="X33" i="26"/>
  <c r="U33" i="26"/>
  <c r="AB33" i="26" s="1"/>
  <c r="W33" i="26"/>
  <c r="V33" i="26"/>
  <c r="U12" i="26"/>
  <c r="W21" i="26"/>
  <c r="U41" i="26"/>
  <c r="AB41" i="26" s="1"/>
  <c r="U43" i="26"/>
  <c r="AB43" i="26" s="1"/>
  <c r="U48" i="26"/>
  <c r="W62" i="26"/>
  <c r="U63" i="26"/>
  <c r="AB63" i="26" s="1"/>
  <c r="V67" i="26"/>
  <c r="V14" i="26"/>
  <c r="U23" i="26"/>
  <c r="V41" i="26"/>
  <c r="W67" i="26"/>
  <c r="W41" i="26"/>
  <c r="U58" i="26"/>
  <c r="AB58" i="26" s="1"/>
  <c r="X72" i="26"/>
  <c r="U77" i="26"/>
  <c r="AB77" i="26" s="1"/>
  <c r="U19" i="26"/>
  <c r="X28" i="26"/>
  <c r="X34" i="26"/>
  <c r="W58" i="26"/>
  <c r="X68" i="26"/>
  <c r="W85" i="26"/>
  <c r="X13" i="26"/>
  <c r="W20" i="26"/>
  <c r="X22" i="26"/>
  <c r="X29" i="26"/>
  <c r="U31" i="26"/>
  <c r="AB31" i="26" s="1"/>
  <c r="X42" i="26"/>
  <c r="V60" i="26"/>
  <c r="V75" i="26"/>
  <c r="U79" i="26"/>
  <c r="W82" i="26"/>
  <c r="X92" i="26"/>
  <c r="U74" i="26"/>
  <c r="W89" i="26"/>
  <c r="W91" i="26"/>
  <c r="Y11" i="26"/>
  <c r="Y113" i="26" s="1"/>
  <c r="V30" i="26"/>
  <c r="U30" i="26"/>
  <c r="X30" i="26"/>
  <c r="W30" i="26"/>
  <c r="X35" i="26"/>
  <c r="W35" i="26"/>
  <c r="V35" i="26"/>
  <c r="W38" i="26"/>
  <c r="U18" i="26"/>
  <c r="W17" i="26"/>
  <c r="V18" i="26"/>
  <c r="U24" i="26"/>
  <c r="W18" i="26"/>
  <c r="V24" i="26"/>
  <c r="U35" i="26"/>
  <c r="X36" i="26"/>
  <c r="W36" i="26"/>
  <c r="V36" i="26"/>
  <c r="U36" i="26"/>
  <c r="X57" i="26"/>
  <c r="W57" i="26"/>
  <c r="V57" i="26"/>
  <c r="V90" i="26"/>
  <c r="U90" i="26"/>
  <c r="X90" i="26"/>
  <c r="W90" i="26"/>
  <c r="W24" i="26"/>
  <c r="X53" i="26"/>
  <c r="W53" i="26"/>
  <c r="V53" i="26"/>
  <c r="U53" i="26"/>
  <c r="W81" i="26"/>
  <c r="V81" i="26"/>
  <c r="U81" i="26"/>
  <c r="X81" i="26"/>
  <c r="X44" i="26"/>
  <c r="W44" i="26"/>
  <c r="V44" i="26"/>
  <c r="U44" i="26"/>
  <c r="V38" i="26"/>
  <c r="U38" i="26"/>
  <c r="X52" i="26"/>
  <c r="W52" i="26"/>
  <c r="V52" i="26"/>
  <c r="U52" i="26"/>
  <c r="AB57" i="26"/>
  <c r="V58" i="26"/>
  <c r="AB66" i="26"/>
  <c r="W73" i="26"/>
  <c r="V73" i="26"/>
  <c r="U73" i="26"/>
  <c r="V43" i="26"/>
  <c r="W56" i="26"/>
  <c r="X70" i="26"/>
  <c r="W70" i="26"/>
  <c r="V70" i="26"/>
  <c r="U70" i="26"/>
  <c r="X73" i="26"/>
  <c r="X88" i="26"/>
  <c r="W88" i="26"/>
  <c r="V88" i="26"/>
  <c r="U88" i="26"/>
  <c r="W43" i="26"/>
  <c r="X56" i="26"/>
  <c r="U61" i="26"/>
  <c r="W64" i="26"/>
  <c r="U64" i="26"/>
  <c r="V66" i="26"/>
  <c r="V61" i="26"/>
  <c r="W66" i="26"/>
  <c r="W61" i="26"/>
  <c r="X63" i="26"/>
  <c r="V63" i="26"/>
  <c r="X66" i="26"/>
  <c r="W37" i="26" l="1"/>
  <c r="X27" i="26"/>
  <c r="U82" i="26"/>
  <c r="V82" i="26"/>
  <c r="X82" i="26"/>
  <c r="W46" i="26"/>
  <c r="X85" i="26"/>
  <c r="U62" i="26"/>
  <c r="AB62" i="26" s="1"/>
  <c r="U54" i="26"/>
  <c r="AB54" i="26" s="1"/>
  <c r="V62" i="26"/>
  <c r="V54" i="26"/>
  <c r="V72" i="26"/>
  <c r="X62" i="26"/>
  <c r="W54" i="26"/>
  <c r="W29" i="26"/>
  <c r="W31" i="26"/>
  <c r="W86" i="26"/>
  <c r="U29" i="26"/>
  <c r="AB29" i="26" s="1"/>
  <c r="X71" i="26"/>
  <c r="W34" i="26"/>
  <c r="U76" i="26"/>
  <c r="AB76" i="26" s="1"/>
  <c r="V46" i="26"/>
  <c r="X76" i="26"/>
  <c r="V29" i="26"/>
  <c r="W84" i="26"/>
  <c r="U83" i="26"/>
  <c r="AB83" i="26" s="1"/>
  <c r="X11" i="26"/>
  <c r="V89" i="26"/>
  <c r="W87" i="26"/>
  <c r="W76" i="26"/>
  <c r="X86" i="26"/>
  <c r="X20" i="26"/>
  <c r="U91" i="26"/>
  <c r="AB91" i="26" s="1"/>
  <c r="U86" i="26"/>
  <c r="U71" i="26"/>
  <c r="AB71" i="26" s="1"/>
  <c r="V71" i="26"/>
  <c r="V85" i="26"/>
  <c r="V79" i="26"/>
  <c r="V87" i="26"/>
  <c r="U25" i="26"/>
  <c r="AB25" i="26" s="1"/>
  <c r="V83" i="26"/>
  <c r="U55" i="26"/>
  <c r="W11" i="26"/>
  <c r="V23" i="26"/>
  <c r="V84" i="26"/>
  <c r="U11" i="26"/>
  <c r="V26" i="26"/>
  <c r="V22" i="26"/>
  <c r="X23" i="26"/>
  <c r="X84" i="26"/>
  <c r="U13" i="26"/>
  <c r="AB13" i="26" s="1"/>
  <c r="W83" i="26"/>
  <c r="W26" i="26"/>
  <c r="U26" i="26"/>
  <c r="AB26" i="26" s="1"/>
  <c r="U60" i="26"/>
  <c r="AB60" i="26" s="1"/>
  <c r="W55" i="26"/>
  <c r="W69" i="26"/>
  <c r="V55" i="26"/>
  <c r="V13" i="26"/>
  <c r="V69" i="26"/>
  <c r="U69" i="26"/>
  <c r="W60" i="26"/>
  <c r="V19" i="26"/>
  <c r="X60" i="26"/>
  <c r="V31" i="26"/>
  <c r="AA41" i="26"/>
  <c r="AC41" i="26" s="1"/>
  <c r="AD41" i="26" s="1"/>
  <c r="AF41" i="26" s="1"/>
  <c r="AA58" i="26"/>
  <c r="AC58" i="26" s="1"/>
  <c r="AD58" i="26" s="1"/>
  <c r="AF58" i="26" s="1"/>
  <c r="U78" i="26"/>
  <c r="AB78" i="26" s="1"/>
  <c r="X79" i="26"/>
  <c r="W13" i="26"/>
  <c r="V78" i="26"/>
  <c r="W28" i="26"/>
  <c r="W78" i="26"/>
  <c r="U50" i="26"/>
  <c r="AB50" i="26" s="1"/>
  <c r="U28" i="26"/>
  <c r="AB28" i="26" s="1"/>
  <c r="AA67" i="26"/>
  <c r="AC67" i="26" s="1"/>
  <c r="AD67" i="26" s="1"/>
  <c r="AF67" i="26" s="1"/>
  <c r="V49" i="26"/>
  <c r="W50" i="26"/>
  <c r="W49" i="26"/>
  <c r="W79" i="26"/>
  <c r="X75" i="26"/>
  <c r="X50" i="26"/>
  <c r="AA57" i="26"/>
  <c r="AC57" i="26" s="1"/>
  <c r="AD57" i="26" s="1"/>
  <c r="AF57" i="26" s="1"/>
  <c r="U20" i="26"/>
  <c r="AB20" i="26" s="1"/>
  <c r="W23" i="26"/>
  <c r="W19" i="26"/>
  <c r="W51" i="26"/>
  <c r="V51" i="26"/>
  <c r="V20" i="26"/>
  <c r="U15" i="26"/>
  <c r="AB15" i="26" s="1"/>
  <c r="W77" i="26"/>
  <c r="U37" i="26"/>
  <c r="AB37" i="26" s="1"/>
  <c r="W74" i="26"/>
  <c r="U93" i="26"/>
  <c r="AB93" i="26" s="1"/>
  <c r="X77" i="26"/>
  <c r="U87" i="26"/>
  <c r="AB87" i="26" s="1"/>
  <c r="U72" i="26"/>
  <c r="AB72" i="26" s="1"/>
  <c r="V37" i="26"/>
  <c r="AA33" i="26"/>
  <c r="AC33" i="26" s="1"/>
  <c r="AD33" i="26" s="1"/>
  <c r="AF33" i="26" s="1"/>
  <c r="W25" i="26"/>
  <c r="V25" i="26"/>
  <c r="X19" i="26"/>
  <c r="X49" i="26"/>
  <c r="X31" i="26"/>
  <c r="V27" i="26"/>
  <c r="AA16" i="26"/>
  <c r="AC16" i="26" s="1"/>
  <c r="AD16" i="26" s="1"/>
  <c r="AF16" i="26" s="1"/>
  <c r="X21" i="26"/>
  <c r="V77" i="26"/>
  <c r="U21" i="26"/>
  <c r="AB21" i="26" s="1"/>
  <c r="W27" i="26"/>
  <c r="AB49" i="26"/>
  <c r="U46" i="26"/>
  <c r="AB46" i="26" s="1"/>
  <c r="U14" i="26"/>
  <c r="AB14" i="26" s="1"/>
  <c r="X12" i="26"/>
  <c r="W15" i="26"/>
  <c r="AA66" i="26"/>
  <c r="AC66" i="26" s="1"/>
  <c r="AD66" i="26" s="1"/>
  <c r="AF66" i="26" s="1"/>
  <c r="AA17" i="26"/>
  <c r="AC17" i="26" s="1"/>
  <c r="AD17" i="26" s="1"/>
  <c r="AF17" i="26" s="1"/>
  <c r="X93" i="26"/>
  <c r="V93" i="26"/>
  <c r="X89" i="26"/>
  <c r="W48" i="26"/>
  <c r="X32" i="26"/>
  <c r="W32" i="26"/>
  <c r="V32" i="26"/>
  <c r="U32" i="26"/>
  <c r="U89" i="26"/>
  <c r="AB89" i="26" s="1"/>
  <c r="U22" i="26"/>
  <c r="AB22" i="26" s="1"/>
  <c r="AA43" i="26"/>
  <c r="AC43" i="26" s="1"/>
  <c r="AD43" i="26" s="1"/>
  <c r="AF43" i="26" s="1"/>
  <c r="W68" i="26"/>
  <c r="W22" i="26"/>
  <c r="V12" i="26"/>
  <c r="X15" i="26"/>
  <c r="U51" i="26"/>
  <c r="AB51" i="26" s="1"/>
  <c r="W14" i="26"/>
  <c r="W12" i="26"/>
  <c r="W92" i="26"/>
  <c r="U92" i="26"/>
  <c r="AB92" i="26" s="1"/>
  <c r="U40" i="26"/>
  <c r="X40" i="26"/>
  <c r="V40" i="26"/>
  <c r="W40" i="26"/>
  <c r="U85" i="26"/>
  <c r="AB85" i="26" s="1"/>
  <c r="AA56" i="26"/>
  <c r="AC56" i="26" s="1"/>
  <c r="AD56" i="26" s="1"/>
  <c r="AF56" i="26" s="1"/>
  <c r="W72" i="26"/>
  <c r="W42" i="26"/>
  <c r="X14" i="26"/>
  <c r="V21" i="26"/>
  <c r="V28" i="26"/>
  <c r="U34" i="26"/>
  <c r="AB34" i="26" s="1"/>
  <c r="V34" i="26"/>
  <c r="V92" i="26"/>
  <c r="X48" i="26"/>
  <c r="V48" i="26"/>
  <c r="AA63" i="26"/>
  <c r="AC63" i="26" s="1"/>
  <c r="AD63" i="26" s="1"/>
  <c r="AF63" i="26" s="1"/>
  <c r="W75" i="26"/>
  <c r="U75" i="26"/>
  <c r="AB75" i="26" s="1"/>
  <c r="X91" i="26"/>
  <c r="V91" i="26"/>
  <c r="X59" i="26"/>
  <c r="W59" i="26"/>
  <c r="V59" i="26"/>
  <c r="U59" i="26"/>
  <c r="U68" i="26"/>
  <c r="V68" i="26"/>
  <c r="X74" i="26"/>
  <c r="V74" i="26"/>
  <c r="V42" i="26"/>
  <c r="U42" i="26"/>
  <c r="AB42" i="26" s="1"/>
  <c r="AB52" i="26"/>
  <c r="AA52" i="26"/>
  <c r="AB53" i="26"/>
  <c r="AA53" i="26"/>
  <c r="AB74" i="26"/>
  <c r="AB90" i="26"/>
  <c r="AA90" i="26"/>
  <c r="AA36" i="26"/>
  <c r="AB36" i="26"/>
  <c r="AA24" i="26"/>
  <c r="AB24" i="26"/>
  <c r="AB79" i="26"/>
  <c r="AA88" i="26"/>
  <c r="AB88" i="26"/>
  <c r="AB84" i="26"/>
  <c r="AB70" i="26"/>
  <c r="AA70" i="26"/>
  <c r="AB64" i="26"/>
  <c r="AA64" i="26"/>
  <c r="X45" i="26"/>
  <c r="W45" i="26"/>
  <c r="V45" i="26"/>
  <c r="U45" i="26"/>
  <c r="AA61" i="26"/>
  <c r="AB61" i="26"/>
  <c r="X80" i="26"/>
  <c r="W80" i="26"/>
  <c r="V80" i="26"/>
  <c r="U80" i="26"/>
  <c r="AB30" i="26"/>
  <c r="AA30" i="26"/>
  <c r="AB82" i="26"/>
  <c r="AB73" i="26"/>
  <c r="AA73" i="26"/>
  <c r="AB44" i="26"/>
  <c r="AA44" i="26"/>
  <c r="AB48" i="26"/>
  <c r="AB23" i="26"/>
  <c r="AB12" i="26"/>
  <c r="AB19" i="26"/>
  <c r="AB38" i="26"/>
  <c r="AA38" i="26"/>
  <c r="V65" i="26"/>
  <c r="X65" i="26"/>
  <c r="W65" i="26"/>
  <c r="U65" i="26"/>
  <c r="U39" i="26"/>
  <c r="X39" i="26"/>
  <c r="W39" i="26"/>
  <c r="V39" i="26"/>
  <c r="AB81" i="26"/>
  <c r="AA81" i="26"/>
  <c r="AB35" i="26"/>
  <c r="AA35" i="26"/>
  <c r="V47" i="26"/>
  <c r="U47" i="26"/>
  <c r="X47" i="26"/>
  <c r="W47" i="26"/>
  <c r="AA18" i="26"/>
  <c r="AB18" i="26"/>
  <c r="V113" i="26" l="1"/>
  <c r="W113" i="26"/>
  <c r="X113" i="26"/>
  <c r="U113" i="26"/>
  <c r="AB11" i="26"/>
  <c r="AA82" i="26"/>
  <c r="AC82" i="26" s="1"/>
  <c r="AD82" i="26" s="1"/>
  <c r="AF82" i="26" s="1"/>
  <c r="AA62" i="26"/>
  <c r="AC62" i="26" s="1"/>
  <c r="AD62" i="26" s="1"/>
  <c r="AF62" i="26" s="1"/>
  <c r="AA54" i="26"/>
  <c r="AC54" i="26" s="1"/>
  <c r="AD54" i="26" s="1"/>
  <c r="AF54" i="26" s="1"/>
  <c r="AA19" i="26"/>
  <c r="AC19" i="26" s="1"/>
  <c r="AD19" i="26" s="1"/>
  <c r="AF19" i="26" s="1"/>
  <c r="AA29" i="26"/>
  <c r="AC29" i="26" s="1"/>
  <c r="AD29" i="26" s="1"/>
  <c r="AF29" i="26" s="1"/>
  <c r="AA76" i="26"/>
  <c r="AC76" i="26" s="1"/>
  <c r="AD76" i="26" s="1"/>
  <c r="AF76" i="26" s="1"/>
  <c r="AA21" i="26"/>
  <c r="AC21" i="26" s="1"/>
  <c r="AD21" i="26" s="1"/>
  <c r="AF21" i="26" s="1"/>
  <c r="AA31" i="26"/>
  <c r="AC31" i="26" s="1"/>
  <c r="AD31" i="26" s="1"/>
  <c r="AF31" i="26" s="1"/>
  <c r="AA86" i="26"/>
  <c r="AC86" i="26" s="1"/>
  <c r="AA83" i="26"/>
  <c r="AC83" i="26" s="1"/>
  <c r="AD83" i="26" s="1"/>
  <c r="AF83" i="26" s="1"/>
  <c r="AA55" i="26"/>
  <c r="AC55" i="26" s="1"/>
  <c r="AA13" i="26"/>
  <c r="AC13" i="26" s="1"/>
  <c r="AD13" i="26" s="1"/>
  <c r="AF13" i="26" s="1"/>
  <c r="AA46" i="26"/>
  <c r="AC46" i="26" s="1"/>
  <c r="AD46" i="26" s="1"/>
  <c r="AF46" i="26" s="1"/>
  <c r="AA25" i="26"/>
  <c r="AC25" i="26" s="1"/>
  <c r="AD25" i="26" s="1"/>
  <c r="AF25" i="26" s="1"/>
  <c r="AA69" i="26"/>
  <c r="AC69" i="26" s="1"/>
  <c r="AA84" i="26"/>
  <c r="AC84" i="26" s="1"/>
  <c r="AD84" i="26" s="1"/>
  <c r="AF84" i="26" s="1"/>
  <c r="AB86" i="26"/>
  <c r="AB55" i="26"/>
  <c r="AA71" i="26"/>
  <c r="AC71" i="26" s="1"/>
  <c r="AD71" i="26" s="1"/>
  <c r="AF71" i="26" s="1"/>
  <c r="AA50" i="26"/>
  <c r="AC50" i="26" s="1"/>
  <c r="AD50" i="26" s="1"/>
  <c r="AF50" i="26" s="1"/>
  <c r="AA23" i="26"/>
  <c r="AC23" i="26" s="1"/>
  <c r="AD23" i="26" s="1"/>
  <c r="AF23" i="26" s="1"/>
  <c r="AA28" i="26"/>
  <c r="AC28" i="26" s="1"/>
  <c r="AD28" i="26" s="1"/>
  <c r="AF28" i="26" s="1"/>
  <c r="AA89" i="26"/>
  <c r="AC89" i="26" s="1"/>
  <c r="AD89" i="26" s="1"/>
  <c r="AF89" i="26" s="1"/>
  <c r="AA60" i="26"/>
  <c r="AC60" i="26" s="1"/>
  <c r="AD60" i="26" s="1"/>
  <c r="AF60" i="26" s="1"/>
  <c r="AB69" i="26"/>
  <c r="AA26" i="26"/>
  <c r="AC26" i="26" s="1"/>
  <c r="AD26" i="26" s="1"/>
  <c r="AF26" i="26" s="1"/>
  <c r="AA11" i="26"/>
  <c r="AA20" i="26"/>
  <c r="AC20" i="26" s="1"/>
  <c r="AD20" i="26" s="1"/>
  <c r="AF20" i="26" s="1"/>
  <c r="AA78" i="26"/>
  <c r="AC78" i="26" s="1"/>
  <c r="AD78" i="26" s="1"/>
  <c r="AF78" i="26" s="1"/>
  <c r="AA15" i="26"/>
  <c r="AC15" i="26" s="1"/>
  <c r="AD15" i="26" s="1"/>
  <c r="AF15" i="26" s="1"/>
  <c r="AA72" i="26"/>
  <c r="AC72" i="26" s="1"/>
  <c r="AD72" i="26" s="1"/>
  <c r="AF72" i="26" s="1"/>
  <c r="AA22" i="26"/>
  <c r="AC22" i="26" s="1"/>
  <c r="AD22" i="26" s="1"/>
  <c r="AF22" i="26" s="1"/>
  <c r="AA48" i="26"/>
  <c r="AC48" i="26" s="1"/>
  <c r="AD48" i="26" s="1"/>
  <c r="AF48" i="26" s="1"/>
  <c r="AA79" i="26"/>
  <c r="AC79" i="26" s="1"/>
  <c r="AD79" i="26" s="1"/>
  <c r="AF79" i="26" s="1"/>
  <c r="AA37" i="26"/>
  <c r="AC37" i="26" s="1"/>
  <c r="AD37" i="26" s="1"/>
  <c r="AF37" i="26" s="1"/>
  <c r="AA85" i="26"/>
  <c r="AC85" i="26" s="1"/>
  <c r="AD85" i="26" s="1"/>
  <c r="AF85" i="26" s="1"/>
  <c r="AA93" i="26"/>
  <c r="AC93" i="26" s="1"/>
  <c r="AD93" i="26" s="1"/>
  <c r="AF93" i="26" s="1"/>
  <c r="AA27" i="26"/>
  <c r="AC27" i="26" s="1"/>
  <c r="AD27" i="26" s="1"/>
  <c r="AF27" i="26" s="1"/>
  <c r="AA12" i="26"/>
  <c r="AC12" i="26" s="1"/>
  <c r="AD12" i="26" s="1"/>
  <c r="AF12" i="26" s="1"/>
  <c r="AA49" i="26"/>
  <c r="AC49" i="26" s="1"/>
  <c r="AD49" i="26" s="1"/>
  <c r="AF49" i="26" s="1"/>
  <c r="AA87" i="26"/>
  <c r="AC87" i="26" s="1"/>
  <c r="AD87" i="26" s="1"/>
  <c r="AF87" i="26" s="1"/>
  <c r="AA14" i="26"/>
  <c r="AC14" i="26" s="1"/>
  <c r="AD14" i="26" s="1"/>
  <c r="AF14" i="26" s="1"/>
  <c r="AA34" i="26"/>
  <c r="AC34" i="26" s="1"/>
  <c r="AD34" i="26" s="1"/>
  <c r="AF34" i="26" s="1"/>
  <c r="AA77" i="26"/>
  <c r="AC77" i="26" s="1"/>
  <c r="AD77" i="26" s="1"/>
  <c r="AF77" i="26" s="1"/>
  <c r="AA74" i="26"/>
  <c r="AC74" i="26" s="1"/>
  <c r="AD74" i="26" s="1"/>
  <c r="AA91" i="26"/>
  <c r="AA51" i="26"/>
  <c r="AC51" i="26" s="1"/>
  <c r="AD51" i="26" s="1"/>
  <c r="AF51" i="26" s="1"/>
  <c r="AA42" i="26"/>
  <c r="AC42" i="26" s="1"/>
  <c r="AD42" i="26" s="1"/>
  <c r="AF42" i="26" s="1"/>
  <c r="AA32" i="26"/>
  <c r="AC32" i="26" s="1"/>
  <c r="AB32" i="26"/>
  <c r="AB59" i="26"/>
  <c r="AA59" i="26"/>
  <c r="AC59" i="26" s="1"/>
  <c r="AA75" i="26"/>
  <c r="AC75" i="26" s="1"/>
  <c r="AD75" i="26" s="1"/>
  <c r="AF75" i="26" s="1"/>
  <c r="AA92" i="26"/>
  <c r="AB68" i="26"/>
  <c r="AA68" i="26"/>
  <c r="AC68" i="26" s="1"/>
  <c r="AB40" i="26"/>
  <c r="AA40" i="26"/>
  <c r="AC40" i="26" s="1"/>
  <c r="AC81" i="26"/>
  <c r="AD81" i="26" s="1"/>
  <c r="AF81" i="26" s="1"/>
  <c r="AA80" i="26"/>
  <c r="AB80" i="26"/>
  <c r="AC70" i="26"/>
  <c r="AD70" i="26" s="1"/>
  <c r="AF70" i="26" s="1"/>
  <c r="AB47" i="26"/>
  <c r="AA47" i="26"/>
  <c r="AC38" i="26"/>
  <c r="AD38" i="26" s="1"/>
  <c r="AF38" i="26" s="1"/>
  <c r="AA45" i="26"/>
  <c r="AB45" i="26"/>
  <c r="AC64" i="26"/>
  <c r="AD64" i="26" s="1"/>
  <c r="AF64" i="26" s="1"/>
  <c r="AC35" i="26"/>
  <c r="AD35" i="26" s="1"/>
  <c r="AF35" i="26" s="1"/>
  <c r="AC30" i="26"/>
  <c r="AD30" i="26" s="1"/>
  <c r="AF30" i="26" s="1"/>
  <c r="AC61" i="26"/>
  <c r="AD61" i="26" s="1"/>
  <c r="AF61" i="26" s="1"/>
  <c r="AC90" i="26"/>
  <c r="AD90" i="26" s="1"/>
  <c r="AF90" i="26" s="1"/>
  <c r="AC52" i="26"/>
  <c r="AD52" i="26" s="1"/>
  <c r="AF52" i="26" s="1"/>
  <c r="AC36" i="26"/>
  <c r="AD36" i="26" s="1"/>
  <c r="AF36" i="26" s="1"/>
  <c r="AB39" i="26"/>
  <c r="AA39" i="26"/>
  <c r="AC44" i="26"/>
  <c r="AD44" i="26" s="1"/>
  <c r="AF44" i="26" s="1"/>
  <c r="AC53" i="26"/>
  <c r="AD53" i="26" s="1"/>
  <c r="AF53" i="26" s="1"/>
  <c r="AC18" i="26"/>
  <c r="AD18" i="26" s="1"/>
  <c r="AF18" i="26" s="1"/>
  <c r="AB65" i="26"/>
  <c r="AA65" i="26"/>
  <c r="AC24" i="26"/>
  <c r="AD24" i="26" s="1"/>
  <c r="AF24" i="26" s="1"/>
  <c r="AC73" i="26"/>
  <c r="AD73" i="26" s="1"/>
  <c r="AF73" i="26" s="1"/>
  <c r="AC88" i="26"/>
  <c r="AD88" i="26" s="1"/>
  <c r="AF88" i="26" s="1"/>
  <c r="AB113" i="26" l="1"/>
  <c r="AA113" i="26"/>
  <c r="AC11" i="26"/>
  <c r="AD69" i="26"/>
  <c r="AF69" i="26" s="1"/>
  <c r="AD86" i="26"/>
  <c r="AF86" i="26" s="1"/>
  <c r="AD55" i="26"/>
  <c r="AF55" i="26" s="1"/>
  <c r="AD59" i="26"/>
  <c r="AF59" i="26" s="1"/>
  <c r="AD40" i="26"/>
  <c r="AF40" i="26" s="1"/>
  <c r="AC91" i="26"/>
  <c r="AD91" i="26" s="1"/>
  <c r="AF91" i="26" s="1"/>
  <c r="AF74" i="26"/>
  <c r="AD32" i="26"/>
  <c r="AF32" i="26" s="1"/>
  <c r="AD68" i="26"/>
  <c r="AF68" i="26" s="1"/>
  <c r="AC92" i="26"/>
  <c r="AD92" i="26" s="1"/>
  <c r="AF92" i="26" s="1"/>
  <c r="AC65" i="26"/>
  <c r="AD65" i="26" s="1"/>
  <c r="AF65" i="26" s="1"/>
  <c r="AC47" i="26"/>
  <c r="AD47" i="26" s="1"/>
  <c r="AF47" i="26" s="1"/>
  <c r="AC80" i="26"/>
  <c r="AD80" i="26" s="1"/>
  <c r="AF80" i="26" s="1"/>
  <c r="AC39" i="26"/>
  <c r="AD39" i="26" s="1"/>
  <c r="AF39" i="26" s="1"/>
  <c r="AC45" i="26"/>
  <c r="AD45" i="26" s="1"/>
  <c r="AF45" i="26" s="1"/>
  <c r="AD11" i="26" l="1"/>
  <c r="AD113" i="26" s="1"/>
  <c r="AC113" i="26"/>
  <c r="AF11" i="26" l="1"/>
  <c r="AF113" i="26" s="1"/>
</calcChain>
</file>

<file path=xl/sharedStrings.xml><?xml version="1.0" encoding="utf-8"?>
<sst xmlns="http://schemas.openxmlformats.org/spreadsheetml/2006/main" count="1173" uniqueCount="494">
  <si>
    <t>Client Name:-</t>
  </si>
  <si>
    <t>DOJ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</si>
  <si>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>(See Rule 78(1)(a)(i)</t>
    </r>
  </si>
  <si>
    <t xml:space="preserve">Name and Address of Contractor : </t>
  </si>
  <si>
    <r>
      <rPr>
        <b/>
        <sz val="10"/>
        <rFont val="Times New Roman"/>
        <family val="1"/>
      </rPr>
      <t xml:space="preserve">    </t>
    </r>
    <r>
      <rPr>
        <b/>
        <u/>
        <sz val="10"/>
        <rFont val="Times New Roman"/>
        <family val="1"/>
      </rPr>
      <t>FORM XVII</t>
    </r>
  </si>
  <si>
    <t>SL No</t>
  </si>
  <si>
    <t>EMP NAME</t>
  </si>
  <si>
    <t>DESIGNATION</t>
  </si>
  <si>
    <t>EARNING RATE</t>
  </si>
  <si>
    <t>DEDUCTIONS</t>
  </si>
  <si>
    <t>BANK NAME</t>
  </si>
  <si>
    <t>BANK A/C. NUMBER</t>
  </si>
  <si>
    <t>HRA</t>
  </si>
  <si>
    <t>GROSS</t>
  </si>
  <si>
    <t xml:space="preserve"> Work days</t>
  </si>
  <si>
    <t>Week off</t>
  </si>
  <si>
    <t>ESI @
0.75%</t>
  </si>
  <si>
    <t>PF.
@12%.</t>
  </si>
  <si>
    <t>BOB</t>
  </si>
  <si>
    <t>Supervisor</t>
  </si>
  <si>
    <t>Bonus</t>
  </si>
  <si>
    <t>Leave</t>
  </si>
  <si>
    <t>EARN GROSS</t>
  </si>
  <si>
    <t xml:space="preserve">Nature and location of work :-   </t>
  </si>
  <si>
    <t xml:space="preserve">Basic </t>
  </si>
  <si>
    <t>Basic</t>
  </si>
  <si>
    <t>Total days</t>
  </si>
  <si>
    <t xml:space="preserve"> EMP_CODE</t>
  </si>
  <si>
    <t>FATHER / HUSBAND NAME</t>
  </si>
  <si>
    <t>Total Deduction</t>
  </si>
  <si>
    <t>PLUS 360 FAHRENHEIT SOLUTIONS PVT. LTD, B-48, SECOND FLOOR, NARAINA INDUSTRIAL AREA, PHASE-II,NEW DELHI,110028</t>
  </si>
  <si>
    <t>IFSC CODE</t>
  </si>
  <si>
    <t>UAN NO</t>
  </si>
  <si>
    <t>ESIC NO</t>
  </si>
  <si>
    <t>OT Amount</t>
  </si>
  <si>
    <t>IDFC</t>
  </si>
  <si>
    <t>Remarks</t>
  </si>
  <si>
    <t>M001</t>
  </si>
  <si>
    <t>LAXMI</t>
  </si>
  <si>
    <t>OMVIR SINGH</t>
  </si>
  <si>
    <t>Janitors</t>
  </si>
  <si>
    <t>M002</t>
  </si>
  <si>
    <t>JAGVIR SINGH</t>
  </si>
  <si>
    <t>RAJPAL</t>
  </si>
  <si>
    <t>M003</t>
  </si>
  <si>
    <t>RAMRAJ</t>
  </si>
  <si>
    <t>RAM SHIV</t>
  </si>
  <si>
    <t>M004</t>
  </si>
  <si>
    <t>BALRAJ</t>
  </si>
  <si>
    <t>PRITHVI SINGH</t>
  </si>
  <si>
    <t>M005</t>
  </si>
  <si>
    <t>HARENDRA KUMAR</t>
  </si>
  <si>
    <t>RAMESHWAR DAYAL</t>
  </si>
  <si>
    <t>M006</t>
  </si>
  <si>
    <t>SARJU PATEL</t>
  </si>
  <si>
    <t>MUNNILAL PATEL</t>
  </si>
  <si>
    <t>M007</t>
  </si>
  <si>
    <t>ASHOK KUMAR SAFI</t>
  </si>
  <si>
    <t>RAMSEWAK SEFI</t>
  </si>
  <si>
    <t>M008</t>
  </si>
  <si>
    <t>ALKA BHARTI</t>
  </si>
  <si>
    <t>CHHAJILAL</t>
  </si>
  <si>
    <t>M009</t>
  </si>
  <si>
    <t>SANDEEP YADAV</t>
  </si>
  <si>
    <t>RAJENDRA PRASAD</t>
  </si>
  <si>
    <t>M011</t>
  </si>
  <si>
    <t>MD.RAMIZUL HASAN</t>
  </si>
  <si>
    <t>MD SAIFUDDIN</t>
  </si>
  <si>
    <t>M012</t>
  </si>
  <si>
    <t>SHIV KUMAR</t>
  </si>
  <si>
    <t>RAM PRAKASH</t>
  </si>
  <si>
    <t>M013</t>
  </si>
  <si>
    <t>SONIA</t>
  </si>
  <si>
    <t>RAVINDER KUMAR</t>
  </si>
  <si>
    <t>M014</t>
  </si>
  <si>
    <t>HIMANSHUPAL</t>
  </si>
  <si>
    <t>YASHBIR SINGH</t>
  </si>
  <si>
    <t>M015</t>
  </si>
  <si>
    <t>DINESH</t>
  </si>
  <si>
    <t xml:space="preserve">SATISH </t>
  </si>
  <si>
    <t>M016</t>
  </si>
  <si>
    <t>ARVIND YADAV</t>
  </si>
  <si>
    <t>BHAV NATH</t>
  </si>
  <si>
    <t>M017</t>
  </si>
  <si>
    <t>NASIMA KHATUN</t>
  </si>
  <si>
    <t>MD.SARFUDDIN</t>
  </si>
  <si>
    <t>M018</t>
  </si>
  <si>
    <t>VIRENDER KUMAR</t>
  </si>
  <si>
    <t>GANGA RAM</t>
  </si>
  <si>
    <t>M019</t>
  </si>
  <si>
    <t>OM PRAKASH</t>
  </si>
  <si>
    <t>PARASHURAM</t>
  </si>
  <si>
    <t>M020</t>
  </si>
  <si>
    <t>SACHIN</t>
  </si>
  <si>
    <t>RAM BALK</t>
  </si>
  <si>
    <t>M021</t>
  </si>
  <si>
    <t>ARUN CHAUHAN</t>
  </si>
  <si>
    <t>RAMCHANDER CHAUHAN</t>
  </si>
  <si>
    <t>M022</t>
  </si>
  <si>
    <t>SURAJ KUMAR</t>
  </si>
  <si>
    <t>SADLU</t>
  </si>
  <si>
    <t>M023</t>
  </si>
  <si>
    <t>AJAY KUMAR</t>
  </si>
  <si>
    <t>CHHOTE LAL</t>
  </si>
  <si>
    <t>M024</t>
  </si>
  <si>
    <t>NITOO SINGH</t>
  </si>
  <si>
    <t>MAHENDER SINGH</t>
  </si>
  <si>
    <t>M025</t>
  </si>
  <si>
    <t>RAVI KUMAR</t>
  </si>
  <si>
    <t>RAM TIRTH</t>
  </si>
  <si>
    <t>M026</t>
  </si>
  <si>
    <t>RAJU PRASAD TIWARI</t>
  </si>
  <si>
    <t>RAMTHIRATH</t>
  </si>
  <si>
    <t>M027</t>
  </si>
  <si>
    <t>LEKHRAJ</t>
  </si>
  <si>
    <t>DASHRATH</t>
  </si>
  <si>
    <t>M028</t>
  </si>
  <si>
    <t>PREM PANDAY</t>
  </si>
  <si>
    <t>LEELA DHAR PANDEY</t>
  </si>
  <si>
    <t>M029</t>
  </si>
  <si>
    <t>CHANDAN BHARTI</t>
  </si>
  <si>
    <t>RAM PARMOD BHARTI</t>
  </si>
  <si>
    <t>M030</t>
  </si>
  <si>
    <t>DEEPAK</t>
  </si>
  <si>
    <t>SURESH</t>
  </si>
  <si>
    <t>M031</t>
  </si>
  <si>
    <t>BANDANA DEVI</t>
  </si>
  <si>
    <t>AMARNATH JHA</t>
  </si>
  <si>
    <t>M032</t>
  </si>
  <si>
    <t xml:space="preserve">RAJ KAPOOR SINGH </t>
  </si>
  <si>
    <t xml:space="preserve">DADDU SINGH </t>
  </si>
  <si>
    <t>M033</t>
  </si>
  <si>
    <t>SUREN MANDAL</t>
  </si>
  <si>
    <t>M034</t>
  </si>
  <si>
    <t>MUNESH KUMAR</t>
  </si>
  <si>
    <t>VIDHI</t>
  </si>
  <si>
    <t>M035</t>
  </si>
  <si>
    <t>GAJESH KUMAR</t>
  </si>
  <si>
    <t>ASHOK MANDAL</t>
  </si>
  <si>
    <t>M036</t>
  </si>
  <si>
    <t>SUNNY</t>
  </si>
  <si>
    <t>JANAK DEV RAM</t>
  </si>
  <si>
    <t>M037</t>
  </si>
  <si>
    <t>RANDEEP KUMAR</t>
  </si>
  <si>
    <t>AMAR SINGH</t>
  </si>
  <si>
    <t>M038</t>
  </si>
  <si>
    <t>AKANSHA</t>
  </si>
  <si>
    <t>VINOD SINGH</t>
  </si>
  <si>
    <t>M039</t>
  </si>
  <si>
    <t>MAMTA DEVI</t>
  </si>
  <si>
    <t>SUNIL SHARMA</t>
  </si>
  <si>
    <t>M040</t>
  </si>
  <si>
    <t>ANKITA SINGH</t>
  </si>
  <si>
    <t>W/O ROHIT KUMAR</t>
  </si>
  <si>
    <t>M041</t>
  </si>
  <si>
    <t>DEEPAK KUMAR PATHAK</t>
  </si>
  <si>
    <t>SASHIKANT PATHAK</t>
  </si>
  <si>
    <t>M042</t>
  </si>
  <si>
    <t>KUNDAN KUMAR</t>
  </si>
  <si>
    <t>SURESH PASWAN</t>
  </si>
  <si>
    <t>M043</t>
  </si>
  <si>
    <t>VIKAS KUMAR</t>
  </si>
  <si>
    <t>SUNDAR LAL</t>
  </si>
  <si>
    <t>M045</t>
  </si>
  <si>
    <t>MANISH KUMAR</t>
  </si>
  <si>
    <t xml:space="preserve">VINOD KUMAR </t>
  </si>
  <si>
    <t>M046</t>
  </si>
  <si>
    <t>NABIR KHAN</t>
  </si>
  <si>
    <t>MEHAR KHAN</t>
  </si>
  <si>
    <t>M047</t>
  </si>
  <si>
    <t>INDER JEET</t>
  </si>
  <si>
    <t>ANIL KUMAR</t>
  </si>
  <si>
    <t>M048</t>
  </si>
  <si>
    <t xml:space="preserve">DINESH KUMAR </t>
  </si>
  <si>
    <t>NANDLAL</t>
  </si>
  <si>
    <t>M050</t>
  </si>
  <si>
    <t>KRISHNA</t>
  </si>
  <si>
    <t>VISHRAM</t>
  </si>
  <si>
    <t>M051</t>
  </si>
  <si>
    <t>SANJAY BAITHA</t>
  </si>
  <si>
    <t>RAM PRASAD BAITHA</t>
  </si>
  <si>
    <t>M052</t>
  </si>
  <si>
    <t>YUVRAJ SHARMA</t>
  </si>
  <si>
    <t>BRIJESH SHARMA</t>
  </si>
  <si>
    <t>M053</t>
  </si>
  <si>
    <t>KAMAL SINGH</t>
  </si>
  <si>
    <t>RAM RATAN</t>
  </si>
  <si>
    <t>M054</t>
  </si>
  <si>
    <t>CHANDAN MISHRA</t>
  </si>
  <si>
    <t>AASHISH MISHRA</t>
  </si>
  <si>
    <t>M055</t>
  </si>
  <si>
    <t>CHETRAM</t>
  </si>
  <si>
    <t>M056</t>
  </si>
  <si>
    <t>CHANDAN</t>
  </si>
  <si>
    <t>PARMOD PRASAD VERMA</t>
  </si>
  <si>
    <t>M058</t>
  </si>
  <si>
    <t>LALJI</t>
  </si>
  <si>
    <t>KESHARI PRASAD</t>
  </si>
  <si>
    <t>M059</t>
  </si>
  <si>
    <t>BINU</t>
  </si>
  <si>
    <t>RAM BADAN</t>
  </si>
  <si>
    <t>M060</t>
  </si>
  <si>
    <t>GULAB</t>
  </si>
  <si>
    <t>MD ISLAM</t>
  </si>
  <si>
    <t>M061</t>
  </si>
  <si>
    <t>KISHORI LAL</t>
  </si>
  <si>
    <t>RAMESH KUMAR</t>
  </si>
  <si>
    <t>M062</t>
  </si>
  <si>
    <t xml:space="preserve">HINA </t>
  </si>
  <si>
    <t xml:space="preserve">KHALIK </t>
  </si>
  <si>
    <t>M064</t>
  </si>
  <si>
    <t xml:space="preserve">RAJENDER  SINGH </t>
  </si>
  <si>
    <t xml:space="preserve">PRITAM SINGH </t>
  </si>
  <si>
    <t>M065</t>
  </si>
  <si>
    <t xml:space="preserve">SANJAY </t>
  </si>
  <si>
    <t>MITAI RAM</t>
  </si>
  <si>
    <t>M068</t>
  </si>
  <si>
    <t xml:space="preserve">NIMA DEVI </t>
  </si>
  <si>
    <t xml:space="preserve">SHYAM SINGH </t>
  </si>
  <si>
    <t>M069</t>
  </si>
  <si>
    <t>SUNIL KUMAR</t>
  </si>
  <si>
    <t xml:space="preserve">VIJAY TIWARI </t>
  </si>
  <si>
    <t>M074</t>
  </si>
  <si>
    <t>GAURISHANKAR</t>
  </si>
  <si>
    <t>M079</t>
  </si>
  <si>
    <t>VIKAS</t>
  </si>
  <si>
    <t>KAILASH THAKUR</t>
  </si>
  <si>
    <t>M077</t>
  </si>
  <si>
    <t>BHOLA NATH</t>
  </si>
  <si>
    <t>MANNU YADAV</t>
  </si>
  <si>
    <t>M078</t>
  </si>
  <si>
    <t>NAVEEN</t>
  </si>
  <si>
    <t>PALE SINGH</t>
  </si>
  <si>
    <t>M081</t>
  </si>
  <si>
    <t>NEELAM</t>
  </si>
  <si>
    <t>JITENDRA</t>
  </si>
  <si>
    <t>M082</t>
  </si>
  <si>
    <t>PRIYANKA YADAV</t>
  </si>
  <si>
    <t>SHRIKANT YADAV</t>
  </si>
  <si>
    <t>M083</t>
  </si>
  <si>
    <t xml:space="preserve">SUNIL </t>
  </si>
  <si>
    <t>CHOL SINGH</t>
  </si>
  <si>
    <t>M085</t>
  </si>
  <si>
    <t>NEHA DHILLO</t>
  </si>
  <si>
    <t>MAHA SINGH</t>
  </si>
  <si>
    <t>01.07.2022</t>
  </si>
  <si>
    <t>15.07.2022</t>
  </si>
  <si>
    <t>DOB</t>
  </si>
  <si>
    <t>15.05.1978</t>
  </si>
  <si>
    <t>21.12.1994</t>
  </si>
  <si>
    <t>10.04.1991</t>
  </si>
  <si>
    <t>06.03.1991</t>
  </si>
  <si>
    <t>11.04.1999</t>
  </si>
  <si>
    <t>05.03.1999</t>
  </si>
  <si>
    <t>02.03.1998</t>
  </si>
  <si>
    <t>01.01.1997</t>
  </si>
  <si>
    <t>03.04.1984</t>
  </si>
  <si>
    <t>01.01.1990</t>
  </si>
  <si>
    <t>05.01.2000</t>
  </si>
  <si>
    <t>04.11.1991</t>
  </si>
  <si>
    <t>10090786660</t>
  </si>
  <si>
    <t>IDFB0020148</t>
  </si>
  <si>
    <t>10090785623</t>
  </si>
  <si>
    <t>10090786207</t>
  </si>
  <si>
    <t>10090786693</t>
  </si>
  <si>
    <t>10090786490</t>
  </si>
  <si>
    <t>10090785656</t>
  </si>
  <si>
    <t>10090786467</t>
  </si>
  <si>
    <t>10090786478</t>
  </si>
  <si>
    <t>10090786671</t>
  </si>
  <si>
    <t>10090786503</t>
  </si>
  <si>
    <t>UTIB0000015</t>
  </si>
  <si>
    <t>10090785497</t>
  </si>
  <si>
    <t>10090785634</t>
  </si>
  <si>
    <t>10087132181</t>
  </si>
  <si>
    <t>10090786047</t>
  </si>
  <si>
    <t>10090786025</t>
  </si>
  <si>
    <t>10090785599</t>
  </si>
  <si>
    <t>10096179537</t>
  </si>
  <si>
    <t>IDFB0020151</t>
  </si>
  <si>
    <t>10087132205</t>
  </si>
  <si>
    <t>10087132249</t>
  </si>
  <si>
    <t>10096338089</t>
  </si>
  <si>
    <t>10090786003</t>
  </si>
  <si>
    <t>10090786036</t>
  </si>
  <si>
    <t>10090786514</t>
  </si>
  <si>
    <t>10090785612</t>
  </si>
  <si>
    <t>10090783411</t>
  </si>
  <si>
    <t>10096204634</t>
  </si>
  <si>
    <t>IDFB0020101</t>
  </si>
  <si>
    <t>017101529892</t>
  </si>
  <si>
    <t>ICIC0004014</t>
  </si>
  <si>
    <t>10090785996</t>
  </si>
  <si>
    <t>10090785577</t>
  </si>
  <si>
    <t>10090786183</t>
  </si>
  <si>
    <t>664201507591</t>
  </si>
  <si>
    <t>ICIC0006642</t>
  </si>
  <si>
    <t>919010072330852</t>
  </si>
  <si>
    <t>10090785963</t>
  </si>
  <si>
    <t>10090785985</t>
  </si>
  <si>
    <t>112801506522</t>
  </si>
  <si>
    <t>ICIC0001128</t>
  </si>
  <si>
    <t>10090783400</t>
  </si>
  <si>
    <t>10090786489</t>
  </si>
  <si>
    <t>10090785566</t>
  </si>
  <si>
    <t>10090786172</t>
  </si>
  <si>
    <t>10090785588</t>
  </si>
  <si>
    <t>10090785522</t>
  </si>
  <si>
    <t>10090786161</t>
  </si>
  <si>
    <t>10090786194</t>
  </si>
  <si>
    <t>10087132227</t>
  </si>
  <si>
    <t>10090786706</t>
  </si>
  <si>
    <t>10087132238</t>
  </si>
  <si>
    <t>31688100013719</t>
  </si>
  <si>
    <t>BARB0DILSHA</t>
  </si>
  <si>
    <t>664301548576</t>
  </si>
  <si>
    <t>ICIC0006643</t>
  </si>
  <si>
    <t>10087132136</t>
  </si>
  <si>
    <t>10090786014</t>
  </si>
  <si>
    <t>10087132147</t>
  </si>
  <si>
    <t>10090785511</t>
  </si>
  <si>
    <t>10087132169</t>
  </si>
  <si>
    <t>10096187753</t>
  </si>
  <si>
    <t>10090783386</t>
  </si>
  <si>
    <t>OT RATE</t>
  </si>
  <si>
    <t>OT HOURS</t>
  </si>
  <si>
    <t>ICICI BANK</t>
  </si>
  <si>
    <t>AXIS BANK</t>
  </si>
  <si>
    <t>SCINDICATE BANK</t>
  </si>
  <si>
    <t>PNB</t>
  </si>
  <si>
    <t>SALARY RATE</t>
  </si>
  <si>
    <t>MAX  SUPER SPECIALITY HOSPITAL SHALIMAR</t>
  </si>
  <si>
    <t>Net Payable</t>
  </si>
  <si>
    <t>VARIABLE AMT</t>
  </si>
  <si>
    <t>0612000103283718</t>
  </si>
  <si>
    <t>PUNB0061200</t>
  </si>
  <si>
    <t>10096324292</t>
  </si>
  <si>
    <t>NH</t>
  </si>
  <si>
    <t>NH PAY</t>
  </si>
  <si>
    <t>HOUSE KEEPING AT MAX  SUPER SPECIALITY HOSPITAL  (MAX HEALTHCARE INSTITUTE LIMITED ) SHALIMAR BAGH</t>
  </si>
  <si>
    <t>M090</t>
  </si>
  <si>
    <t>SEEMA</t>
  </si>
  <si>
    <t>ARJUN PODDAR</t>
  </si>
  <si>
    <t>M089</t>
  </si>
  <si>
    <t>JITENDRA KUMAR MANDAL</t>
  </si>
  <si>
    <t>BISHNUDEV MANDAL</t>
  </si>
  <si>
    <t>HDFC0001001</t>
  </si>
  <si>
    <t>M095</t>
  </si>
  <si>
    <t>KHUSHBOO KUMARI</t>
  </si>
  <si>
    <t>RAM RAJ</t>
  </si>
  <si>
    <t>18.12.2022</t>
  </si>
  <si>
    <t>30.Jan.2001</t>
  </si>
  <si>
    <t>M097</t>
  </si>
  <si>
    <t>NARESH SINGH</t>
  </si>
  <si>
    <t>PARAM SINGH</t>
  </si>
  <si>
    <t>01.Jan.1983</t>
  </si>
  <si>
    <t>PRASHANT ANIL JAMADAR</t>
  </si>
  <si>
    <t>ANIL CHANDRAM JAMADAR</t>
  </si>
  <si>
    <t>RAHUL</t>
  </si>
  <si>
    <t>SUBHASH PRAJAPATI</t>
  </si>
  <si>
    <t>PRITAM</t>
  </si>
  <si>
    <t>GAURAV</t>
  </si>
  <si>
    <t>RAJU</t>
  </si>
  <si>
    <t>SHIVAM KUMAR</t>
  </si>
  <si>
    <t>JAWAHAR LAL</t>
  </si>
  <si>
    <t>RATNESH KUMAR</t>
  </si>
  <si>
    <t>NATHUNI BAITHA</t>
  </si>
  <si>
    <t>CHANDA DEVI</t>
  </si>
  <si>
    <t>DEEPAK RAI</t>
  </si>
  <si>
    <t>MUNNA MANDAL</t>
  </si>
  <si>
    <t>ANIL MANDAL</t>
  </si>
  <si>
    <t>DIVAKAR SINHA</t>
  </si>
  <si>
    <t>AVADH BEHARI</t>
  </si>
  <si>
    <t>DEVANANAND KUMAR</t>
  </si>
  <si>
    <t>KARAN KUMAR</t>
  </si>
  <si>
    <t>BHARAT SAHNI</t>
  </si>
  <si>
    <t>SOURABH SHARMA</t>
  </si>
  <si>
    <t>SATISH KUMAR</t>
  </si>
  <si>
    <t>RAGHVENDRA PRATAP SINGH</t>
  </si>
  <si>
    <t>RUDRA BHAN SINGH</t>
  </si>
  <si>
    <t xml:space="preserve">UMESH </t>
  </si>
  <si>
    <t xml:space="preserve">HARINATH </t>
  </si>
  <si>
    <t>VIKASH MANDAL</t>
  </si>
  <si>
    <t>SUDHIR MANDAL</t>
  </si>
  <si>
    <t>09.02.2023</t>
  </si>
  <si>
    <t>11.02.2023</t>
  </si>
  <si>
    <t>16.02.2023</t>
  </si>
  <si>
    <t>17.02.2023</t>
  </si>
  <si>
    <t>18.02.2023</t>
  </si>
  <si>
    <t>19.02.2023</t>
  </si>
  <si>
    <t>21.02.2023</t>
  </si>
  <si>
    <t>25.Jan.1998</t>
  </si>
  <si>
    <t>19.FEB.1998</t>
  </si>
  <si>
    <t>22.FEB.1999</t>
  </si>
  <si>
    <t>05.MAY.1995</t>
  </si>
  <si>
    <t>08.oct.1995</t>
  </si>
  <si>
    <t>10.MAR.2004</t>
  </si>
  <si>
    <t>02.FEB.1995</t>
  </si>
  <si>
    <t>06.MAR.2001</t>
  </si>
  <si>
    <t>21.FEB.1984</t>
  </si>
  <si>
    <t>12.APR.1998</t>
  </si>
  <si>
    <t>08.JAN.1996</t>
  </si>
  <si>
    <t>08.AUG.2000</t>
  </si>
  <si>
    <t>01.JAN.2005</t>
  </si>
  <si>
    <t>24.JUL.1991</t>
  </si>
  <si>
    <t>27.MAY.1996</t>
  </si>
  <si>
    <t>BKID0000704</t>
  </si>
  <si>
    <t>PUNB0060400</t>
  </si>
  <si>
    <t>INDB0000005</t>
  </si>
  <si>
    <t>UBIN0535818</t>
  </si>
  <si>
    <t>UBIN0540561</t>
  </si>
  <si>
    <t>M0102</t>
  </si>
  <si>
    <t>M0103</t>
  </si>
  <si>
    <t>M0104</t>
  </si>
  <si>
    <t>M0105</t>
  </si>
  <si>
    <t>M0106</t>
  </si>
  <si>
    <t>M0107</t>
  </si>
  <si>
    <t>M0108</t>
  </si>
  <si>
    <t>M0109</t>
  </si>
  <si>
    <t>M0110</t>
  </si>
  <si>
    <t>M0111</t>
  </si>
  <si>
    <t>M0112</t>
  </si>
  <si>
    <t>M0113</t>
  </si>
  <si>
    <t>M0114</t>
  </si>
  <si>
    <t>M0115</t>
  </si>
  <si>
    <t>M0116</t>
  </si>
  <si>
    <t>M072</t>
  </si>
  <si>
    <t>RUCHI SINGH</t>
  </si>
  <si>
    <t>PRASHANT SINGH</t>
  </si>
  <si>
    <t>M098</t>
  </si>
  <si>
    <t>MANISH GUPTA</t>
  </si>
  <si>
    <t>SANTOSH GUPTA</t>
  </si>
  <si>
    <t>02.01.23</t>
  </si>
  <si>
    <t>M094</t>
  </si>
  <si>
    <t>M099</t>
  </si>
  <si>
    <t>M0100</t>
  </si>
  <si>
    <t>M0101</t>
  </si>
  <si>
    <t>ROHIT KUMAR</t>
  </si>
  <si>
    <t>11.Apr.2003</t>
  </si>
  <si>
    <t>13.01.2023</t>
  </si>
  <si>
    <t>RAJ KUMAR</t>
  </si>
  <si>
    <t>23.Jun.2001</t>
  </si>
  <si>
    <t>VIPIN KUMAR</t>
  </si>
  <si>
    <t>SUGRIV CHAUHAN</t>
  </si>
  <si>
    <t>05.Jun.2003</t>
  </si>
  <si>
    <t>15.01.2023</t>
  </si>
  <si>
    <t>AMAN KUMAR</t>
  </si>
  <si>
    <t>RAJESH KUMAR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</si>
  <si>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Wages for the Month of MAR'2023</t>
    </r>
  </si>
  <si>
    <t>M0117</t>
  </si>
  <si>
    <t>SONU KUMAR</t>
  </si>
  <si>
    <t>AMIR CHAND</t>
  </si>
  <si>
    <t>M0118</t>
  </si>
  <si>
    <t>VICKY</t>
  </si>
  <si>
    <t>PRADEEP KUMAR</t>
  </si>
  <si>
    <t>M0119</t>
  </si>
  <si>
    <t>ZAID AKHTAR</t>
  </si>
  <si>
    <t>AYYUB</t>
  </si>
  <si>
    <t>M0120</t>
  </si>
  <si>
    <t>MANOJ KUMAR</t>
  </si>
  <si>
    <t>LALLU RAM</t>
  </si>
  <si>
    <t>M0121</t>
  </si>
  <si>
    <t>MANISH</t>
  </si>
  <si>
    <t>SHIV PRAKASH</t>
  </si>
  <si>
    <t>M0122</t>
  </si>
  <si>
    <t>RAJAN</t>
  </si>
  <si>
    <t>M0123</t>
  </si>
  <si>
    <t>RAMESH CHAND</t>
  </si>
  <si>
    <t>IDFB0020158</t>
  </si>
  <si>
    <t>KVBL0004104</t>
  </si>
  <si>
    <t>IDFB0020141</t>
  </si>
  <si>
    <t>IDFB0020146</t>
  </si>
  <si>
    <t>UBIN0530751</t>
  </si>
  <si>
    <t>07.JUL.1995</t>
  </si>
  <si>
    <t>02.03.2023</t>
  </si>
  <si>
    <t>02.OCT.1994</t>
  </si>
  <si>
    <t>13.03.2023</t>
  </si>
  <si>
    <t>10.MAR.2003</t>
  </si>
  <si>
    <t>16.03.2023</t>
  </si>
  <si>
    <t>01.Jan.1990</t>
  </si>
  <si>
    <t>18.03.2023</t>
  </si>
  <si>
    <t>16.OCT.1992</t>
  </si>
  <si>
    <t>20.03.2023</t>
  </si>
  <si>
    <t>01.JAN.2000</t>
  </si>
  <si>
    <t>22.03.2023</t>
  </si>
  <si>
    <t>01.Nov.1980</t>
  </si>
  <si>
    <t>23.03.2023</t>
  </si>
  <si>
    <t>604000101595939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</si>
  <si>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OT for the Month of MAR'2023</t>
    </r>
  </si>
  <si>
    <t>KARUR VYSYA BANK</t>
  </si>
  <si>
    <t>BANK OF INDIA</t>
  </si>
  <si>
    <t>HDFC Bank</t>
  </si>
  <si>
    <t>Union Bank of India</t>
  </si>
  <si>
    <t>INDUSIND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</si>
</sst>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[$-409]d\-mmm\-yy;@"/>
    <numFmt numFmtId="166" formatCode="_ * #,##0_ ;_ * \-#,##0_ ;_ * &quot;-&quot;??_ ;_ @_ "/>
    <numFmt numFmtId="167" formatCode="mm/dd/yy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Helv"/>
      <charset val="204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5A9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1" xfId="5" applyFont="1" applyFill="1" applyBorder="1" applyAlignment="1"/>
    <xf numFmtId="0" fontId="5" fillId="0" borderId="1" xfId="5" applyFont="1" applyFill="1" applyBorder="1" applyAlignment="1">
      <alignment vertical="top"/>
    </xf>
    <xf numFmtId="0" fontId="4" fillId="0" borderId="1" xfId="5" applyFont="1" applyFill="1" applyBorder="1" applyAlignment="1">
      <alignment horizontal="center" vertical="top"/>
    </xf>
    <xf numFmtId="0" fontId="4" fillId="0" borderId="1" xfId="5" applyNumberFormat="1" applyFont="1" applyFill="1" applyBorder="1" applyAlignment="1">
      <alignment horizontal="center" vertical="top"/>
    </xf>
    <xf numFmtId="0" fontId="5" fillId="0" borderId="1" xfId="5" applyFont="1" applyFill="1" applyBorder="1" applyAlignment="1">
      <alignment vertical="center"/>
    </xf>
    <xf numFmtId="0" fontId="5" fillId="0" borderId="1" xfId="5" applyFont="1" applyFill="1" applyBorder="1" applyAlignment="1">
      <alignment horizontal="center" vertical="center"/>
    </xf>
    <xf numFmtId="0" fontId="9" fillId="0" borderId="0" xfId="0" applyFont="1"/>
    <xf numFmtId="0" fontId="4" fillId="0" borderId="3" xfId="2" applyFont="1" applyBorder="1" applyAlignment="1">
      <alignment vertical="center"/>
    </xf>
    <xf numFmtId="0" fontId="11" fillId="0" borderId="1" xfId="0" applyFont="1" applyBorder="1"/>
    <xf numFmtId="0" fontId="11" fillId="0" borderId="12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8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1" xfId="5" applyFont="1" applyFill="1" applyBorder="1" applyAlignment="1">
      <alignment horizontal="center" vertical="top"/>
    </xf>
    <xf numFmtId="0" fontId="9" fillId="0" borderId="1" xfId="0" applyFont="1" applyBorder="1"/>
    <xf numFmtId="0" fontId="1" fillId="0" borderId="3" xfId="3" quotePrefix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3" quotePrefix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1" fontId="9" fillId="0" borderId="0" xfId="0" applyNumberFormat="1" applyFont="1"/>
    <xf numFmtId="1" fontId="13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0" borderId="1" xfId="2" applyFont="1" applyBorder="1" applyAlignment="1">
      <alignment horizontal="center" vertical="center" wrapText="1"/>
    </xf>
    <xf numFmtId="166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1" fontId="16" fillId="0" borderId="1" xfId="2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14" fontId="12" fillId="0" borderId="1" xfId="0" applyNumberFormat="1" applyFont="1" applyBorder="1" applyAlignment="1">
      <alignment horizontal="left"/>
    </xf>
    <xf numFmtId="1" fontId="12" fillId="0" borderId="1" xfId="0" applyNumberFormat="1" applyFont="1" applyBorder="1" applyAlignment="1">
      <alignment horizontal="left"/>
    </xf>
    <xf numFmtId="1" fontId="14" fillId="0" borderId="1" xfId="0" applyNumberFormat="1" applyFont="1" applyBorder="1" applyAlignment="1">
      <alignment horizontal="left"/>
    </xf>
    <xf numFmtId="0" fontId="3" fillId="0" borderId="6" xfId="2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left"/>
    </xf>
    <xf numFmtId="1" fontId="13" fillId="0" borderId="4" xfId="2" applyNumberFormat="1" applyFont="1" applyBorder="1" applyAlignment="1">
      <alignment horizontal="center" vertical="center" wrapText="1"/>
    </xf>
    <xf numFmtId="1" fontId="13" fillId="0" borderId="1" xfId="2" applyNumberFormat="1" applyFont="1" applyBorder="1" applyAlignment="1">
      <alignment horizontal="center" vertical="center" wrapText="1"/>
    </xf>
    <xf numFmtId="14" fontId="14" fillId="0" borderId="1" xfId="0" quotePrefix="1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6" fillId="0" borderId="1" xfId="0" applyFont="1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16" fillId="0" borderId="5" xfId="0" applyFont="1" applyBorder="1" applyAlignment="1">
      <alignment horizontal="left"/>
    </xf>
    <xf numFmtId="165" fontId="14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0" borderId="5" xfId="0" applyBorder="1"/>
    <xf numFmtId="0" fontId="23" fillId="0" borderId="14" xfId="0" applyFont="1" applyBorder="1" applyAlignment="1">
      <alignment vertical="center" wrapText="1"/>
    </xf>
    <xf numFmtId="15" fontId="23" fillId="0" borderId="14" xfId="0" applyNumberFormat="1" applyFont="1" applyBorder="1" applyAlignment="1">
      <alignment vertical="center" wrapText="1"/>
    </xf>
    <xf numFmtId="0" fontId="22" fillId="0" borderId="14" xfId="13" applyBorder="1" applyAlignment="1">
      <alignment vertical="center" wrapText="1"/>
    </xf>
    <xf numFmtId="14" fontId="23" fillId="0" borderId="14" xfId="0" applyNumberFormat="1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15" fontId="23" fillId="0" borderId="15" xfId="0" applyNumberFormat="1" applyFont="1" applyBorder="1" applyAlignment="1">
      <alignment vertical="center" wrapText="1"/>
    </xf>
    <xf numFmtId="14" fontId="24" fillId="0" borderId="15" xfId="0" applyNumberFormat="1" applyFont="1" applyBorder="1" applyAlignment="1">
      <alignment vertical="center" wrapText="1"/>
    </xf>
    <xf numFmtId="0" fontId="22" fillId="0" borderId="15" xfId="13" applyBorder="1" applyAlignment="1">
      <alignment vertical="center" wrapText="1"/>
    </xf>
    <xf numFmtId="0" fontId="9" fillId="0" borderId="0" xfId="0" applyFont="1" applyAlignment="1">
      <alignment horizontal="center"/>
    </xf>
    <xf numFmtId="1" fontId="14" fillId="0" borderId="1" xfId="0" quotePrefix="1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20" fillId="0" borderId="1" xfId="0" quotePrefix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164" fontId="0" fillId="0" borderId="1" xfId="14" quotePrefix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3" fillId="0" borderId="6" xfId="2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left"/>
    </xf>
    <xf numFmtId="0" fontId="20" fillId="0" borderId="1" xfId="0" quotePrefix="1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" fillId="0" borderId="1" xfId="0" applyFont="1" applyBorder="1"/>
    <xf numFmtId="1" fontId="1" fillId="0" borderId="0" xfId="0" applyNumberFormat="1" applyFont="1"/>
    <xf numFmtId="0" fontId="17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7" fillId="0" borderId="1" xfId="6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center" vertical="center" wrapText="1" shrinkToFit="1"/>
    </xf>
    <xf numFmtId="1" fontId="3" fillId="0" borderId="5" xfId="1" applyNumberFormat="1" applyFont="1" applyFill="1" applyBorder="1" applyAlignment="1">
      <alignment horizontal="center" vertical="center" wrapText="1" shrinkToFit="1"/>
    </xf>
    <xf numFmtId="1" fontId="3" fillId="0" borderId="3" xfId="1" applyNumberFormat="1" applyFont="1" applyFill="1" applyBorder="1" applyAlignment="1">
      <alignment horizontal="center" vertical="center" wrapText="1" shrinkToFit="1"/>
    </xf>
    <xf numFmtId="0" fontId="3" fillId="0" borderId="6" xfId="2" applyFont="1" applyBorder="1" applyAlignment="1">
      <alignment horizontal="center" vertical="center" wrapText="1"/>
    </xf>
  </cellXfs>
  <cellStyles count="15">
    <cellStyle name=" Task]_x000d__x000a_TaskName=Scan At_x000d__x000a_TaskID=3_x000d__x000a_WorkstationName=SmarTone_x000d__x000a_LastExecuted=0_x000d__x000a_LastSt" xfId="4"/>
    <cellStyle name="=C:\WINNT\SYSTEM32\COMMAND.COM 2" xfId="5"/>
    <cellStyle name="Comma" xfId="14" builtinId="3"/>
    <cellStyle name="Comma 10" xfId="12"/>
    <cellStyle name="Comma 2 2" xfId="7"/>
    <cellStyle name="Comma 5" xfId="11"/>
    <cellStyle name="Hyperlink" xfId="13" builtinId="8"/>
    <cellStyle name="Normal" xfId="0" builtinId="0"/>
    <cellStyle name="Normal 2" xfId="10"/>
    <cellStyle name="Normal 2 3" xfId="2"/>
    <cellStyle name="Normal 3" xfId="9"/>
    <cellStyle name="Normal 3 2" xfId="1"/>
    <cellStyle name="Normal 4" xfId="6"/>
    <cellStyle name="Style 1" xfId="8"/>
    <cellStyle name="Style 1 3" xfId="3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tendance%20of%20HK%20Mar'23_Final_User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ster Roll"/>
      <sheetName val="PROJECT"/>
      <sheetName val="Summary"/>
      <sheetName val="Sheet1"/>
      <sheetName val="MAR2023"/>
    </sheetNames>
    <sheetDataSet>
      <sheetData sheetId="0">
        <row r="10">
          <cell r="B10" t="str">
            <v>M001</v>
          </cell>
        </row>
        <row r="11">
          <cell r="B11" t="str">
            <v>M002</v>
          </cell>
        </row>
        <row r="12">
          <cell r="B12" t="str">
            <v>M003</v>
          </cell>
        </row>
        <row r="13">
          <cell r="B13" t="str">
            <v>M004</v>
          </cell>
        </row>
        <row r="14">
          <cell r="B14" t="str">
            <v>M005</v>
          </cell>
        </row>
        <row r="15">
          <cell r="B15" t="str">
            <v>M006</v>
          </cell>
        </row>
        <row r="16">
          <cell r="B16" t="str">
            <v>M007</v>
          </cell>
        </row>
        <row r="17">
          <cell r="B17" t="str">
            <v>M008</v>
          </cell>
        </row>
        <row r="18">
          <cell r="B18" t="str">
            <v>M009</v>
          </cell>
        </row>
        <row r="19">
          <cell r="B19" t="str">
            <v>M011</v>
          </cell>
        </row>
        <row r="20">
          <cell r="B20" t="str">
            <v>M012</v>
          </cell>
        </row>
        <row r="21">
          <cell r="B21" t="str">
            <v>M013</v>
          </cell>
        </row>
        <row r="22">
          <cell r="B22" t="str">
            <v>M014</v>
          </cell>
        </row>
        <row r="23">
          <cell r="B23" t="str">
            <v>M015</v>
          </cell>
        </row>
        <row r="24">
          <cell r="B24" t="str">
            <v>M016</v>
          </cell>
        </row>
        <row r="25">
          <cell r="B25" t="str">
            <v>M017</v>
          </cell>
        </row>
        <row r="26">
          <cell r="B26" t="str">
            <v>M018</v>
          </cell>
        </row>
        <row r="27">
          <cell r="B27" t="str">
            <v>M019</v>
          </cell>
        </row>
        <row r="28">
          <cell r="B28" t="str">
            <v>M020</v>
          </cell>
        </row>
        <row r="29">
          <cell r="B29" t="str">
            <v>M021</v>
          </cell>
        </row>
        <row r="30">
          <cell r="B30" t="str">
            <v>M022</v>
          </cell>
        </row>
        <row r="31">
          <cell r="B31" t="str">
            <v>M023</v>
          </cell>
        </row>
        <row r="32">
          <cell r="B32" t="str">
            <v>M024</v>
          </cell>
        </row>
        <row r="33">
          <cell r="B33" t="str">
            <v>M025</v>
          </cell>
        </row>
        <row r="34">
          <cell r="B34" t="str">
            <v>M026</v>
          </cell>
        </row>
        <row r="35">
          <cell r="B35" t="str">
            <v>M027</v>
          </cell>
        </row>
        <row r="36">
          <cell r="B36" t="str">
            <v>M028</v>
          </cell>
        </row>
        <row r="37">
          <cell r="B37" t="str">
            <v>M029</v>
          </cell>
        </row>
        <row r="38">
          <cell r="B38" t="str">
            <v>M030</v>
          </cell>
        </row>
        <row r="39">
          <cell r="B39" t="str">
            <v>M031</v>
          </cell>
        </row>
        <row r="40">
          <cell r="B40" t="str">
            <v>M032</v>
          </cell>
        </row>
        <row r="41">
          <cell r="B41" t="str">
            <v>M033</v>
          </cell>
        </row>
        <row r="42">
          <cell r="B42" t="str">
            <v>M034</v>
          </cell>
        </row>
        <row r="43">
          <cell r="B43" t="str">
            <v>M035</v>
          </cell>
        </row>
        <row r="44">
          <cell r="B44" t="str">
            <v>M036</v>
          </cell>
        </row>
        <row r="45">
          <cell r="B45" t="str">
            <v>M037</v>
          </cell>
        </row>
        <row r="46">
          <cell r="B46" t="str">
            <v>M038</v>
          </cell>
        </row>
        <row r="47">
          <cell r="B47" t="str">
            <v>M039</v>
          </cell>
        </row>
        <row r="48">
          <cell r="B48" t="str">
            <v>M040</v>
          </cell>
        </row>
        <row r="49">
          <cell r="B49" t="str">
            <v>M041</v>
          </cell>
        </row>
        <row r="50">
          <cell r="B50" t="str">
            <v>M042</v>
          </cell>
        </row>
        <row r="51">
          <cell r="B51" t="str">
            <v>M043</v>
          </cell>
        </row>
        <row r="52">
          <cell r="B52" t="str">
            <v>M045</v>
          </cell>
        </row>
        <row r="53">
          <cell r="B53" t="str">
            <v>M046</v>
          </cell>
        </row>
        <row r="54">
          <cell r="B54" t="str">
            <v>M047</v>
          </cell>
        </row>
        <row r="55">
          <cell r="B55" t="str">
            <v>M048</v>
          </cell>
        </row>
        <row r="56">
          <cell r="B56" t="str">
            <v>M050</v>
          </cell>
        </row>
        <row r="57">
          <cell r="B57" t="str">
            <v>M051</v>
          </cell>
        </row>
        <row r="58">
          <cell r="B58" t="str">
            <v>M052</v>
          </cell>
        </row>
        <row r="59">
          <cell r="B59" t="str">
            <v>M053</v>
          </cell>
        </row>
        <row r="60">
          <cell r="B60" t="str">
            <v>M054</v>
          </cell>
        </row>
        <row r="61">
          <cell r="B61" t="str">
            <v>M055</v>
          </cell>
        </row>
        <row r="62">
          <cell r="B62" t="str">
            <v>M056</v>
          </cell>
        </row>
        <row r="63">
          <cell r="B63" t="str">
            <v>M058</v>
          </cell>
        </row>
        <row r="64">
          <cell r="B64" t="str">
            <v>M059</v>
          </cell>
        </row>
        <row r="65">
          <cell r="B65" t="str">
            <v>M060</v>
          </cell>
        </row>
        <row r="66">
          <cell r="B66" t="str">
            <v>M061</v>
          </cell>
        </row>
        <row r="67">
          <cell r="B67" t="str">
            <v>M062</v>
          </cell>
        </row>
        <row r="68">
          <cell r="B68" t="str">
            <v>M065</v>
          </cell>
        </row>
        <row r="69">
          <cell r="B69" t="str">
            <v>M068</v>
          </cell>
        </row>
        <row r="70">
          <cell r="B70" t="str">
            <v>M069</v>
          </cell>
        </row>
        <row r="71">
          <cell r="B71" t="str">
            <v>M072</v>
          </cell>
        </row>
        <row r="72">
          <cell r="B72" t="str">
            <v>M074</v>
          </cell>
        </row>
        <row r="73">
          <cell r="B73" t="str">
            <v>M077</v>
          </cell>
        </row>
        <row r="74">
          <cell r="B74" t="str">
            <v>M078</v>
          </cell>
        </row>
        <row r="75">
          <cell r="B75" t="str">
            <v>M079</v>
          </cell>
        </row>
        <row r="76">
          <cell r="B76" t="str">
            <v>M081</v>
          </cell>
        </row>
        <row r="77">
          <cell r="B77" t="str">
            <v>M082</v>
          </cell>
        </row>
        <row r="78">
          <cell r="B78" t="str">
            <v>M083</v>
          </cell>
        </row>
        <row r="79">
          <cell r="B79" t="str">
            <v>M085</v>
          </cell>
        </row>
        <row r="80">
          <cell r="B80" t="str">
            <v>M064</v>
          </cell>
        </row>
        <row r="81">
          <cell r="B81" t="str">
            <v>M089</v>
          </cell>
        </row>
        <row r="82">
          <cell r="B82" t="str">
            <v>M090</v>
          </cell>
        </row>
        <row r="83">
          <cell r="B83" t="str">
            <v>M095</v>
          </cell>
        </row>
        <row r="84">
          <cell r="B84" t="str">
            <v>M097</v>
          </cell>
        </row>
        <row r="85">
          <cell r="B85" t="str">
            <v>M0102</v>
          </cell>
        </row>
        <row r="86">
          <cell r="B86" t="str">
            <v>M0103</v>
          </cell>
        </row>
        <row r="87">
          <cell r="B87" t="str">
            <v>M0104</v>
          </cell>
        </row>
        <row r="88">
          <cell r="B88" t="str">
            <v>M0105</v>
          </cell>
        </row>
        <row r="89">
          <cell r="B89" t="str">
            <v>M0106</v>
          </cell>
        </row>
        <row r="90">
          <cell r="B90" t="str">
            <v>M0107</v>
          </cell>
        </row>
        <row r="91">
          <cell r="B91" t="str">
            <v>M0108</v>
          </cell>
        </row>
        <row r="92">
          <cell r="B92" t="str">
            <v>M0109</v>
          </cell>
        </row>
        <row r="93">
          <cell r="B93" t="str">
            <v>M0110</v>
          </cell>
        </row>
        <row r="94">
          <cell r="B94" t="str">
            <v>M0111</v>
          </cell>
        </row>
        <row r="95">
          <cell r="B95" t="str">
            <v>M0112</v>
          </cell>
        </row>
        <row r="96">
          <cell r="B96" t="str">
            <v>M0113</v>
          </cell>
        </row>
        <row r="97">
          <cell r="B97" t="str">
            <v>M0114</v>
          </cell>
        </row>
        <row r="98">
          <cell r="B98" t="str">
            <v>M0115</v>
          </cell>
        </row>
        <row r="99">
          <cell r="B99" t="str">
            <v>M0116</v>
          </cell>
        </row>
        <row r="100">
          <cell r="B100" t="str">
            <v>M0101</v>
          </cell>
        </row>
        <row r="101">
          <cell r="B101" t="str">
            <v>M0100</v>
          </cell>
        </row>
        <row r="102">
          <cell r="B102" t="str">
            <v>M099</v>
          </cell>
        </row>
        <row r="103">
          <cell r="B103" t="str">
            <v>M098</v>
          </cell>
        </row>
        <row r="104">
          <cell r="B104" t="str">
            <v>M094</v>
          </cell>
        </row>
        <row r="105">
          <cell r="B105" t="str">
            <v>M0117</v>
          </cell>
        </row>
        <row r="106">
          <cell r="B106" t="str">
            <v>M0118</v>
          </cell>
        </row>
        <row r="107">
          <cell r="B107" t="str">
            <v>M0119</v>
          </cell>
        </row>
        <row r="108">
          <cell r="B108" t="str">
            <v>M0120</v>
          </cell>
        </row>
        <row r="109">
          <cell r="B109" t="str">
            <v>M0121</v>
          </cell>
        </row>
        <row r="110">
          <cell r="B110" t="str">
            <v>M0122</v>
          </cell>
        </row>
        <row r="111">
          <cell r="B111" t="str">
            <v>M0123</v>
          </cell>
        </row>
      </sheetData>
      <sheetData sheetId="1">
        <row r="11">
          <cell r="B11" t="str">
            <v>M083</v>
          </cell>
          <cell r="C11" t="str">
            <v>SUNIL</v>
          </cell>
          <cell r="D11" t="str">
            <v>CHOL SINGH</v>
          </cell>
          <cell r="E11" t="str">
            <v>H.K</v>
          </cell>
          <cell r="F11"/>
          <cell r="G11"/>
          <cell r="H11" t="str">
            <v>G</v>
          </cell>
          <cell r="I11" t="str">
            <v>A</v>
          </cell>
          <cell r="J11" t="str">
            <v>A</v>
          </cell>
          <cell r="K11" t="str">
            <v>G</v>
          </cell>
          <cell r="L11" t="str">
            <v>O</v>
          </cell>
          <cell r="M11" t="str">
            <v>G</v>
          </cell>
          <cell r="N11" t="str">
            <v>G</v>
          </cell>
          <cell r="O11" t="str">
            <v>G</v>
          </cell>
          <cell r="P11" t="str">
            <v>G</v>
          </cell>
          <cell r="Q11" t="str">
            <v>G</v>
          </cell>
          <cell r="R11" t="str">
            <v>G</v>
          </cell>
          <cell r="S11" t="str">
            <v>O</v>
          </cell>
          <cell r="T11" t="str">
            <v>G</v>
          </cell>
          <cell r="U11" t="str">
            <v>G</v>
          </cell>
          <cell r="V11" t="str">
            <v>A</v>
          </cell>
          <cell r="W11" t="str">
            <v>G</v>
          </cell>
          <cell r="X11" t="str">
            <v>G</v>
          </cell>
          <cell r="Y11" t="str">
            <v>G</v>
          </cell>
          <cell r="Z11" t="str">
            <v>O</v>
          </cell>
          <cell r="AA11" t="str">
            <v>G</v>
          </cell>
          <cell r="AB11" t="str">
            <v>G</v>
          </cell>
          <cell r="AC11" t="str">
            <v>-</v>
          </cell>
          <cell r="AD11" t="str">
            <v>-</v>
          </cell>
          <cell r="AE11" t="str">
            <v>-</v>
          </cell>
          <cell r="AF11" t="str">
            <v>-</v>
          </cell>
          <cell r="AG11" t="str">
            <v>-</v>
          </cell>
          <cell r="AH11" t="str">
            <v>-</v>
          </cell>
          <cell r="AI11" t="str">
            <v>-</v>
          </cell>
          <cell r="AJ11" t="str">
            <v>-</v>
          </cell>
          <cell r="AK11" t="str">
            <v>-</v>
          </cell>
          <cell r="AL11" t="str">
            <v>-</v>
          </cell>
          <cell r="AM11" t="str">
            <v>-</v>
          </cell>
          <cell r="AN11" t="str">
            <v>-</v>
          </cell>
          <cell r="AO11" t="str">
            <v>-</v>
          </cell>
          <cell r="AP11" t="str">
            <v>-</v>
          </cell>
          <cell r="AQ11" t="str">
            <v>-</v>
          </cell>
          <cell r="AR11" t="str">
            <v>-</v>
          </cell>
          <cell r="AS11" t="str">
            <v>-</v>
          </cell>
          <cell r="AT11">
            <v>11</v>
          </cell>
        </row>
        <row r="12">
          <cell r="B12" t="str">
            <v>M020</v>
          </cell>
          <cell r="C12" t="str">
            <v>SACHIN</v>
          </cell>
          <cell r="D12" t="str">
            <v>RAM BALK</v>
          </cell>
          <cell r="E12" t="str">
            <v>H.K</v>
          </cell>
          <cell r="F12"/>
          <cell r="G12"/>
          <cell r="H12" t="str">
            <v>A</v>
          </cell>
          <cell r="I12" t="str">
            <v>A</v>
          </cell>
          <cell r="J12" t="str">
            <v>A</v>
          </cell>
          <cell r="K12" t="str">
            <v>A</v>
          </cell>
          <cell r="L12" t="str">
            <v>A</v>
          </cell>
          <cell r="M12" t="str">
            <v>A</v>
          </cell>
          <cell r="N12" t="str">
            <v>A</v>
          </cell>
          <cell r="O12" t="str">
            <v>A</v>
          </cell>
          <cell r="P12" t="str">
            <v>A</v>
          </cell>
          <cell r="Q12" t="str">
            <v>A</v>
          </cell>
          <cell r="R12" t="str">
            <v>A</v>
          </cell>
          <cell r="S12" t="str">
            <v>A</v>
          </cell>
          <cell r="T12" t="str">
            <v>A</v>
          </cell>
          <cell r="U12" t="str">
            <v>A</v>
          </cell>
          <cell r="V12" t="str">
            <v>A</v>
          </cell>
          <cell r="W12" t="str">
            <v>A</v>
          </cell>
          <cell r="X12" t="str">
            <v>A</v>
          </cell>
          <cell r="Y12" t="str">
            <v>A</v>
          </cell>
          <cell r="Z12" t="str">
            <v>A</v>
          </cell>
          <cell r="AA12" t="str">
            <v>A</v>
          </cell>
          <cell r="AB12" t="str">
            <v>A</v>
          </cell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>
            <v>0</v>
          </cell>
        </row>
        <row r="13">
          <cell r="B13" t="str">
            <v>M094</v>
          </cell>
          <cell r="C13" t="str">
            <v>AMAN</v>
          </cell>
          <cell r="D13" t="str">
            <v>RAJESH KUMAR</v>
          </cell>
          <cell r="E13" t="str">
            <v>H.K</v>
          </cell>
          <cell r="F13"/>
          <cell r="G13"/>
          <cell r="H13" t="str">
            <v>G</v>
          </cell>
          <cell r="I13" t="str">
            <v>G</v>
          </cell>
          <cell r="J13" t="str">
            <v>G</v>
          </cell>
          <cell r="K13" t="str">
            <v>G</v>
          </cell>
          <cell r="L13" t="str">
            <v>G</v>
          </cell>
          <cell r="M13" t="str">
            <v>O</v>
          </cell>
          <cell r="N13" t="str">
            <v>A</v>
          </cell>
          <cell r="O13" t="str">
            <v>A</v>
          </cell>
          <cell r="P13" t="str">
            <v>G</v>
          </cell>
          <cell r="Q13" t="str">
            <v>G</v>
          </cell>
          <cell r="R13" t="str">
            <v>G</v>
          </cell>
          <cell r="S13" t="str">
            <v>G</v>
          </cell>
          <cell r="T13" t="str">
            <v>O</v>
          </cell>
          <cell r="U13" t="str">
            <v>G</v>
          </cell>
          <cell r="V13" t="str">
            <v>A</v>
          </cell>
          <cell r="W13" t="str">
            <v>G</v>
          </cell>
          <cell r="X13" t="str">
            <v>G</v>
          </cell>
          <cell r="Y13" t="str">
            <v>G</v>
          </cell>
          <cell r="Z13" t="str">
            <v>G</v>
          </cell>
          <cell r="AA13" t="str">
            <v>O</v>
          </cell>
          <cell r="AB13" t="str">
            <v>G</v>
          </cell>
          <cell r="AC13" t="str">
            <v>-</v>
          </cell>
          <cell r="AD13" t="str">
            <v>-</v>
          </cell>
          <cell r="AE13" t="str">
            <v>-</v>
          </cell>
          <cell r="AF13" t="str">
            <v>-</v>
          </cell>
          <cell r="AG13" t="str">
            <v>-</v>
          </cell>
          <cell r="AH13" t="str">
            <v>-</v>
          </cell>
          <cell r="AI13" t="str">
            <v>-</v>
          </cell>
          <cell r="AJ13" t="str">
            <v>-</v>
          </cell>
          <cell r="AK13" t="str">
            <v>-</v>
          </cell>
          <cell r="AL13" t="str">
            <v>-</v>
          </cell>
          <cell r="AM13" t="str">
            <v>-</v>
          </cell>
          <cell r="AN13" t="str">
            <v>-</v>
          </cell>
          <cell r="AO13" t="str">
            <v>-</v>
          </cell>
          <cell r="AP13" t="str">
            <v>-</v>
          </cell>
          <cell r="AQ13" t="str">
            <v>-</v>
          </cell>
          <cell r="AR13" t="str">
            <v>-</v>
          </cell>
          <cell r="AS13" t="str">
            <v>-</v>
          </cell>
          <cell r="AT13">
            <v>10</v>
          </cell>
        </row>
        <row r="14">
          <cell r="B14" t="str">
            <v>M018</v>
          </cell>
          <cell r="C14" t="str">
            <v>VIRENDER</v>
          </cell>
          <cell r="D14" t="str">
            <v>GANGA RAM</v>
          </cell>
          <cell r="E14" t="str">
            <v>H.K</v>
          </cell>
          <cell r="F14"/>
          <cell r="G14"/>
          <cell r="H14" t="str">
            <v>A</v>
          </cell>
          <cell r="I14" t="str">
            <v>A</v>
          </cell>
          <cell r="J14" t="str">
            <v>A</v>
          </cell>
          <cell r="K14" t="str">
            <v>A</v>
          </cell>
          <cell r="L14" t="str">
            <v>A</v>
          </cell>
          <cell r="M14" t="str">
            <v>A</v>
          </cell>
          <cell r="N14" t="str">
            <v>A</v>
          </cell>
          <cell r="O14" t="str">
            <v>A</v>
          </cell>
          <cell r="P14" t="str">
            <v>A</v>
          </cell>
          <cell r="Q14" t="str">
            <v>A</v>
          </cell>
          <cell r="R14" t="str">
            <v>A</v>
          </cell>
          <cell r="S14" t="str">
            <v>A</v>
          </cell>
          <cell r="T14" t="str">
            <v>A</v>
          </cell>
          <cell r="U14" t="str">
            <v>A</v>
          </cell>
          <cell r="V14" t="str">
            <v>A</v>
          </cell>
          <cell r="W14" t="str">
            <v>A</v>
          </cell>
          <cell r="X14" t="str">
            <v>A</v>
          </cell>
          <cell r="Y14" t="str">
            <v>A</v>
          </cell>
          <cell r="Z14" t="str">
            <v>A</v>
          </cell>
          <cell r="AA14" t="str">
            <v>A</v>
          </cell>
          <cell r="AB14" t="str">
            <v>A</v>
          </cell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>
            <v>0</v>
          </cell>
        </row>
        <row r="15">
          <cell r="B15" t="str">
            <v>M015</v>
          </cell>
          <cell r="C15" t="str">
            <v>DINESH</v>
          </cell>
          <cell r="D15" t="str">
            <v xml:space="preserve">SATISH </v>
          </cell>
          <cell r="E15" t="str">
            <v>H.K</v>
          </cell>
          <cell r="F15"/>
          <cell r="G15"/>
          <cell r="H15" t="str">
            <v>A</v>
          </cell>
          <cell r="I15" t="str">
            <v>A</v>
          </cell>
          <cell r="J15" t="str">
            <v>A</v>
          </cell>
          <cell r="K15" t="str">
            <v>A</v>
          </cell>
          <cell r="L15" t="str">
            <v>A</v>
          </cell>
          <cell r="M15" t="str">
            <v>A</v>
          </cell>
          <cell r="N15" t="str">
            <v>A</v>
          </cell>
          <cell r="O15" t="str">
            <v>A</v>
          </cell>
          <cell r="P15" t="str">
            <v>A</v>
          </cell>
          <cell r="Q15" t="str">
            <v>A</v>
          </cell>
          <cell r="R15" t="str">
            <v>A</v>
          </cell>
          <cell r="S15" t="str">
            <v>A</v>
          </cell>
          <cell r="T15" t="str">
            <v>A</v>
          </cell>
          <cell r="U15" t="str">
            <v>A</v>
          </cell>
          <cell r="V15" t="str">
            <v>A</v>
          </cell>
          <cell r="W15" t="str">
            <v>A</v>
          </cell>
          <cell r="X15" t="str">
            <v>A</v>
          </cell>
          <cell r="Y15" t="str">
            <v>A</v>
          </cell>
          <cell r="Z15" t="str">
            <v>A</v>
          </cell>
          <cell r="AA15" t="str">
            <v>A</v>
          </cell>
          <cell r="AB15" t="str">
            <v>A</v>
          </cell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>
            <v>0</v>
          </cell>
        </row>
        <row r="16">
          <cell r="B16" t="str">
            <v>M098</v>
          </cell>
          <cell r="C16" t="str">
            <v>MANISH</v>
          </cell>
          <cell r="D16" t="str">
            <v>SANTOSH GUPTA</v>
          </cell>
          <cell r="E16" t="str">
            <v>H.K</v>
          </cell>
          <cell r="F16"/>
          <cell r="G16"/>
          <cell r="H16" t="str">
            <v>G</v>
          </cell>
          <cell r="I16" t="str">
            <v>G</v>
          </cell>
          <cell r="J16" t="str">
            <v>G</v>
          </cell>
          <cell r="K16" t="str">
            <v>G</v>
          </cell>
          <cell r="L16" t="str">
            <v>O</v>
          </cell>
          <cell r="M16" t="str">
            <v>G</v>
          </cell>
          <cell r="N16" t="str">
            <v>G</v>
          </cell>
          <cell r="O16" t="str">
            <v>G</v>
          </cell>
          <cell r="P16" t="str">
            <v>G</v>
          </cell>
          <cell r="Q16" t="str">
            <v>G</v>
          </cell>
          <cell r="R16" t="str">
            <v>G</v>
          </cell>
          <cell r="S16" t="str">
            <v>O</v>
          </cell>
          <cell r="T16" t="str">
            <v>G</v>
          </cell>
          <cell r="U16" t="str">
            <v>G</v>
          </cell>
          <cell r="V16" t="str">
            <v>A</v>
          </cell>
          <cell r="W16" t="str">
            <v>G</v>
          </cell>
          <cell r="X16" t="str">
            <v>G</v>
          </cell>
          <cell r="Y16" t="str">
            <v>G</v>
          </cell>
          <cell r="Z16" t="str">
            <v>O</v>
          </cell>
          <cell r="AA16" t="str">
            <v>G</v>
          </cell>
          <cell r="AB16" t="str">
            <v>G</v>
          </cell>
          <cell r="AC16" t="str">
            <v>-</v>
          </cell>
          <cell r="AD16" t="str">
            <v>-</v>
          </cell>
          <cell r="AE16" t="str">
            <v>-</v>
          </cell>
          <cell r="AF16" t="str">
            <v>-</v>
          </cell>
          <cell r="AG16" t="str">
            <v>-</v>
          </cell>
          <cell r="AH16" t="str">
            <v>-</v>
          </cell>
          <cell r="AI16" t="str">
            <v>-</v>
          </cell>
          <cell r="AJ16" t="str">
            <v>-</v>
          </cell>
          <cell r="AK16" t="str">
            <v>-</v>
          </cell>
          <cell r="AL16" t="str">
            <v>-</v>
          </cell>
          <cell r="AM16" t="str">
            <v>-</v>
          </cell>
          <cell r="AN16" t="str">
            <v>-</v>
          </cell>
          <cell r="AO16" t="str">
            <v>-</v>
          </cell>
          <cell r="AP16" t="str">
            <v>-</v>
          </cell>
          <cell r="AQ16" t="str">
            <v>-</v>
          </cell>
          <cell r="AR16" t="str">
            <v>-</v>
          </cell>
          <cell r="AS16" t="str">
            <v>-</v>
          </cell>
          <cell r="AT16">
            <v>11</v>
          </cell>
        </row>
        <row r="17">
          <cell r="B17" t="str">
            <v>M099</v>
          </cell>
          <cell r="C17" t="str">
            <v>ROHIT</v>
          </cell>
          <cell r="D17" t="str">
            <v>OM PRAKASH</v>
          </cell>
          <cell r="E17" t="str">
            <v>H.K</v>
          </cell>
          <cell r="F17"/>
          <cell r="G17"/>
          <cell r="H17" t="str">
            <v>G</v>
          </cell>
          <cell r="I17" t="str">
            <v>G</v>
          </cell>
          <cell r="J17" t="str">
            <v>G</v>
          </cell>
          <cell r="K17" t="str">
            <v>G</v>
          </cell>
          <cell r="L17" t="str">
            <v>G</v>
          </cell>
          <cell r="M17" t="str">
            <v>G</v>
          </cell>
          <cell r="N17" t="str">
            <v>O</v>
          </cell>
          <cell r="O17" t="str">
            <v>G</v>
          </cell>
          <cell r="P17" t="str">
            <v>G</v>
          </cell>
          <cell r="Q17" t="str">
            <v>A</v>
          </cell>
          <cell r="R17" t="str">
            <v>G</v>
          </cell>
          <cell r="S17" t="str">
            <v>G</v>
          </cell>
          <cell r="T17" t="str">
            <v>A</v>
          </cell>
          <cell r="U17" t="str">
            <v>O</v>
          </cell>
          <cell r="V17" t="str">
            <v>A</v>
          </cell>
          <cell r="W17" t="str">
            <v>G</v>
          </cell>
          <cell r="X17" t="str">
            <v>G</v>
          </cell>
          <cell r="Y17" t="str">
            <v>G</v>
          </cell>
          <cell r="Z17" t="str">
            <v>G</v>
          </cell>
          <cell r="AA17" t="str">
            <v>G</v>
          </cell>
          <cell r="AB17" t="str">
            <v>G</v>
          </cell>
          <cell r="AC17" t="str">
            <v>-</v>
          </cell>
          <cell r="AD17" t="str">
            <v>-</v>
          </cell>
          <cell r="AE17" t="str">
            <v>-</v>
          </cell>
          <cell r="AF17" t="str">
            <v>-</v>
          </cell>
          <cell r="AG17" t="str">
            <v>-</v>
          </cell>
          <cell r="AH17" t="str">
            <v>-</v>
          </cell>
          <cell r="AI17" t="str">
            <v>-</v>
          </cell>
          <cell r="AJ17" t="str">
            <v>-</v>
          </cell>
          <cell r="AK17" t="str">
            <v>-</v>
          </cell>
          <cell r="AL17" t="str">
            <v>-</v>
          </cell>
          <cell r="AM17" t="str">
            <v>-</v>
          </cell>
          <cell r="AN17" t="str">
            <v>-</v>
          </cell>
          <cell r="AO17" t="str">
            <v>-</v>
          </cell>
          <cell r="AP17" t="str">
            <v>-</v>
          </cell>
          <cell r="AQ17" t="str">
            <v>-</v>
          </cell>
          <cell r="AR17" t="str">
            <v>-</v>
          </cell>
          <cell r="AS17" t="str">
            <v>-</v>
          </cell>
          <cell r="AT17">
            <v>10</v>
          </cell>
        </row>
        <row r="18">
          <cell r="B18" t="str">
            <v>M060</v>
          </cell>
          <cell r="C18" t="str">
            <v>GULAB</v>
          </cell>
          <cell r="D18" t="str">
            <v>MD ISLAM</v>
          </cell>
          <cell r="E18" t="str">
            <v>H.K</v>
          </cell>
          <cell r="F18"/>
          <cell r="G18"/>
          <cell r="H18" t="str">
            <v>A</v>
          </cell>
          <cell r="I18" t="str">
            <v>A</v>
          </cell>
          <cell r="J18" t="str">
            <v>A</v>
          </cell>
          <cell r="K18" t="str">
            <v>A</v>
          </cell>
          <cell r="L18" t="str">
            <v>A</v>
          </cell>
          <cell r="M18" t="str">
            <v>A</v>
          </cell>
          <cell r="N18" t="str">
            <v>A</v>
          </cell>
          <cell r="O18" t="str">
            <v>A</v>
          </cell>
          <cell r="P18" t="str">
            <v>A</v>
          </cell>
          <cell r="Q18" t="str">
            <v>A</v>
          </cell>
          <cell r="R18" t="str">
            <v>A</v>
          </cell>
          <cell r="S18" t="str">
            <v>A</v>
          </cell>
          <cell r="T18" t="str">
            <v>A</v>
          </cell>
          <cell r="U18" t="str">
            <v>A</v>
          </cell>
          <cell r="V18" t="str">
            <v>A</v>
          </cell>
          <cell r="W18" t="str">
            <v>A</v>
          </cell>
          <cell r="X18" t="str">
            <v>A</v>
          </cell>
          <cell r="Y18" t="str">
            <v>A</v>
          </cell>
          <cell r="Z18" t="str">
            <v>A</v>
          </cell>
          <cell r="AA18" t="str">
            <v>A</v>
          </cell>
          <cell r="AB18" t="str">
            <v>A</v>
          </cell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>
            <v>0</v>
          </cell>
        </row>
        <row r="19">
          <cell r="B19" t="str">
            <v>M006</v>
          </cell>
          <cell r="C19" t="str">
            <v>SARJU</v>
          </cell>
          <cell r="D19" t="str">
            <v>MUNNILAL PATEL</v>
          </cell>
          <cell r="E19" t="str">
            <v>H.K</v>
          </cell>
          <cell r="F19"/>
          <cell r="G19"/>
          <cell r="H19" t="str">
            <v>G</v>
          </cell>
          <cell r="I19" t="str">
            <v>G</v>
          </cell>
          <cell r="J19" t="str">
            <v>G</v>
          </cell>
          <cell r="K19" t="str">
            <v>G</v>
          </cell>
          <cell r="L19" t="str">
            <v>G</v>
          </cell>
          <cell r="M19" t="str">
            <v>O</v>
          </cell>
          <cell r="N19" t="str">
            <v>G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A</v>
          </cell>
          <cell r="S19" t="str">
            <v>A</v>
          </cell>
          <cell r="T19" t="str">
            <v>A</v>
          </cell>
          <cell r="U19" t="str">
            <v>A</v>
          </cell>
          <cell r="V19" t="str">
            <v>A</v>
          </cell>
          <cell r="W19" t="str">
            <v>A</v>
          </cell>
          <cell r="X19" t="str">
            <v>A</v>
          </cell>
          <cell r="Y19" t="str">
            <v>A</v>
          </cell>
          <cell r="Z19" t="str">
            <v>A</v>
          </cell>
          <cell r="AA19" t="str">
            <v>A</v>
          </cell>
          <cell r="AB19" t="str">
            <v>A</v>
          </cell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>
            <v>0</v>
          </cell>
        </row>
        <row r="20">
          <cell r="B20" t="str">
            <v>M0100</v>
          </cell>
          <cell r="C20" t="str">
            <v>DEEPAK</v>
          </cell>
          <cell r="D20" t="str">
            <v>RAJ KUMAR</v>
          </cell>
          <cell r="E20" t="str">
            <v>H.K</v>
          </cell>
          <cell r="F20"/>
          <cell r="G20"/>
          <cell r="H20" t="str">
            <v>G</v>
          </cell>
          <cell r="I20" t="str">
            <v>G</v>
          </cell>
          <cell r="J20" t="str">
            <v>G</v>
          </cell>
          <cell r="K20" t="str">
            <v>G</v>
          </cell>
          <cell r="L20" t="str">
            <v>G</v>
          </cell>
          <cell r="M20" t="str">
            <v>O</v>
          </cell>
          <cell r="N20" t="str">
            <v>A</v>
          </cell>
          <cell r="O20" t="str">
            <v>A</v>
          </cell>
          <cell r="P20" t="str">
            <v>A</v>
          </cell>
          <cell r="Q20" t="str">
            <v>G</v>
          </cell>
          <cell r="R20" t="str">
            <v>G</v>
          </cell>
          <cell r="S20" t="str">
            <v>G</v>
          </cell>
          <cell r="T20" t="str">
            <v>G</v>
          </cell>
          <cell r="U20" t="str">
            <v>G</v>
          </cell>
          <cell r="V20" t="str">
            <v>O</v>
          </cell>
          <cell r="W20" t="str">
            <v>G</v>
          </cell>
          <cell r="X20" t="str">
            <v>G</v>
          </cell>
          <cell r="Y20" t="str">
            <v>G</v>
          </cell>
          <cell r="Z20" t="str">
            <v>G</v>
          </cell>
          <cell r="AA20" t="str">
            <v>G</v>
          </cell>
          <cell r="AB20" t="str">
            <v>G</v>
          </cell>
          <cell r="AC20" t="str">
            <v>-</v>
          </cell>
          <cell r="AD20" t="str">
            <v>-</v>
          </cell>
          <cell r="AE20" t="str">
            <v>-</v>
          </cell>
          <cell r="AF20" t="str">
            <v>-</v>
          </cell>
          <cell r="AG20" t="str">
            <v>-</v>
          </cell>
          <cell r="AH20" t="str">
            <v>-</v>
          </cell>
          <cell r="AI20" t="str">
            <v>-</v>
          </cell>
          <cell r="AJ20" t="str">
            <v>-</v>
          </cell>
          <cell r="AK20" t="str">
            <v>-</v>
          </cell>
          <cell r="AL20" t="str">
            <v>-</v>
          </cell>
          <cell r="AM20" t="str">
            <v>-</v>
          </cell>
          <cell r="AN20" t="str">
            <v>-</v>
          </cell>
          <cell r="AO20" t="str">
            <v>-</v>
          </cell>
          <cell r="AP20" t="str">
            <v>-</v>
          </cell>
          <cell r="AQ20" t="str">
            <v>-</v>
          </cell>
          <cell r="AR20" t="str">
            <v>-</v>
          </cell>
          <cell r="AS20" t="str">
            <v>-</v>
          </cell>
          <cell r="AT20">
            <v>11</v>
          </cell>
        </row>
        <row r="21">
          <cell r="B21" t="str">
            <v>M021</v>
          </cell>
          <cell r="C21" t="str">
            <v>ARUN</v>
          </cell>
          <cell r="D21" t="str">
            <v>RAMCHANDER CHAUHAN</v>
          </cell>
          <cell r="E21" t="str">
            <v>H.K</v>
          </cell>
          <cell r="F21"/>
          <cell r="G21"/>
          <cell r="H21" t="str">
            <v>A</v>
          </cell>
          <cell r="I21" t="str">
            <v>A</v>
          </cell>
          <cell r="J21" t="str">
            <v>A</v>
          </cell>
          <cell r="K21" t="str">
            <v>A</v>
          </cell>
          <cell r="L21" t="str">
            <v>A</v>
          </cell>
          <cell r="M21" t="str">
            <v>A</v>
          </cell>
          <cell r="N21" t="str">
            <v>A</v>
          </cell>
          <cell r="O21" t="str">
            <v>A</v>
          </cell>
          <cell r="P21" t="str">
            <v>A</v>
          </cell>
          <cell r="Q21" t="str">
            <v>A</v>
          </cell>
          <cell r="R21" t="str">
            <v>A</v>
          </cell>
          <cell r="S21" t="str">
            <v>A</v>
          </cell>
          <cell r="T21" t="str">
            <v>A</v>
          </cell>
          <cell r="U21" t="str">
            <v>A</v>
          </cell>
          <cell r="V21" t="str">
            <v>A</v>
          </cell>
          <cell r="W21" t="str">
            <v>A</v>
          </cell>
          <cell r="X21" t="str">
            <v>A</v>
          </cell>
          <cell r="Y21" t="str">
            <v>A</v>
          </cell>
          <cell r="Z21" t="str">
            <v>A</v>
          </cell>
          <cell r="AA21" t="str">
            <v>A</v>
          </cell>
          <cell r="AB21" t="str">
            <v>A</v>
          </cell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>
            <v>0</v>
          </cell>
        </row>
        <row r="22">
          <cell r="B22" t="str">
            <v>M0101</v>
          </cell>
          <cell r="C22" t="str">
            <v>VIPIN</v>
          </cell>
          <cell r="D22" t="str">
            <v>SUGRIV CHAUHAN</v>
          </cell>
          <cell r="E22" t="str">
            <v>H.K</v>
          </cell>
          <cell r="F22"/>
          <cell r="G22"/>
          <cell r="H22" t="str">
            <v>G</v>
          </cell>
          <cell r="I22" t="str">
            <v>G</v>
          </cell>
          <cell r="J22" t="str">
            <v>O</v>
          </cell>
          <cell r="K22" t="str">
            <v>G</v>
          </cell>
          <cell r="L22" t="str">
            <v>G</v>
          </cell>
          <cell r="M22" t="str">
            <v>G</v>
          </cell>
          <cell r="N22" t="str">
            <v>G</v>
          </cell>
          <cell r="O22" t="str">
            <v>G</v>
          </cell>
          <cell r="P22" t="str">
            <v>G</v>
          </cell>
          <cell r="Q22" t="str">
            <v>G</v>
          </cell>
          <cell r="R22" t="str">
            <v>G</v>
          </cell>
          <cell r="S22" t="str">
            <v>G</v>
          </cell>
          <cell r="T22" t="str">
            <v>G</v>
          </cell>
          <cell r="U22" t="str">
            <v>G</v>
          </cell>
          <cell r="V22" t="str">
            <v>O</v>
          </cell>
          <cell r="W22" t="str">
            <v>G</v>
          </cell>
          <cell r="X22" t="str">
            <v>G</v>
          </cell>
          <cell r="Y22" t="str">
            <v>G</v>
          </cell>
          <cell r="Z22" t="str">
            <v>A</v>
          </cell>
          <cell r="AA22" t="str">
            <v>G</v>
          </cell>
          <cell r="AB22" t="str">
            <v>G</v>
          </cell>
          <cell r="AC22" t="str">
            <v>-</v>
          </cell>
          <cell r="AD22" t="str">
            <v>-</v>
          </cell>
          <cell r="AE22" t="str">
            <v>-</v>
          </cell>
          <cell r="AF22" t="str">
            <v>-</v>
          </cell>
          <cell r="AG22" t="str">
            <v>-</v>
          </cell>
          <cell r="AH22" t="str">
            <v>-</v>
          </cell>
          <cell r="AI22" t="str">
            <v>-</v>
          </cell>
          <cell r="AJ22" t="str">
            <v>-</v>
          </cell>
          <cell r="AK22" t="str">
            <v>-</v>
          </cell>
          <cell r="AL22" t="str">
            <v>-</v>
          </cell>
          <cell r="AM22" t="str">
            <v>-</v>
          </cell>
          <cell r="AN22" t="str">
            <v>-</v>
          </cell>
          <cell r="AO22" t="str">
            <v>-</v>
          </cell>
          <cell r="AP22" t="str">
            <v>-</v>
          </cell>
          <cell r="AQ22" t="str">
            <v>-</v>
          </cell>
          <cell r="AR22" t="str">
            <v>-</v>
          </cell>
          <cell r="AS22" t="str">
            <v>-</v>
          </cell>
          <cell r="AT22">
            <v>12</v>
          </cell>
        </row>
        <row r="23">
          <cell r="B23" t="str">
            <v>M053</v>
          </cell>
          <cell r="C23" t="str">
            <v>KAMAL</v>
          </cell>
          <cell r="D23" t="str">
            <v>RAM RATAN</v>
          </cell>
          <cell r="E23" t="str">
            <v>H.K</v>
          </cell>
          <cell r="F23"/>
          <cell r="G23"/>
          <cell r="H23" t="str">
            <v>G</v>
          </cell>
          <cell r="I23" t="str">
            <v>G</v>
          </cell>
          <cell r="J23" t="str">
            <v>O</v>
          </cell>
          <cell r="K23" t="str">
            <v>G</v>
          </cell>
          <cell r="L23" t="str">
            <v>G</v>
          </cell>
          <cell r="M23" t="str">
            <v>G</v>
          </cell>
          <cell r="N23" t="str">
            <v>G</v>
          </cell>
          <cell r="O23" t="str">
            <v>G</v>
          </cell>
          <cell r="P23" t="str">
            <v>O</v>
          </cell>
          <cell r="Q23" t="str">
            <v>G</v>
          </cell>
          <cell r="R23" t="str">
            <v>G</v>
          </cell>
          <cell r="S23" t="str">
            <v>G</v>
          </cell>
          <cell r="T23" t="str">
            <v>G</v>
          </cell>
          <cell r="U23" t="str">
            <v>G</v>
          </cell>
          <cell r="V23" t="str">
            <v>A</v>
          </cell>
          <cell r="W23" t="str">
            <v>O</v>
          </cell>
          <cell r="X23" t="str">
            <v>G</v>
          </cell>
          <cell r="Y23" t="str">
            <v>G</v>
          </cell>
          <cell r="Z23" t="str">
            <v>G</v>
          </cell>
          <cell r="AA23" t="str">
            <v>G</v>
          </cell>
          <cell r="AB23" t="str">
            <v>G</v>
          </cell>
          <cell r="AC23" t="str">
            <v>-</v>
          </cell>
          <cell r="AD23" t="str">
            <v>-</v>
          </cell>
          <cell r="AE23" t="str">
            <v>-</v>
          </cell>
          <cell r="AF23" t="str">
            <v>-</v>
          </cell>
          <cell r="AG23" t="str">
            <v>-</v>
          </cell>
          <cell r="AH23" t="str">
            <v>-</v>
          </cell>
          <cell r="AI23" t="str">
            <v>-</v>
          </cell>
          <cell r="AJ23" t="str">
            <v>-</v>
          </cell>
          <cell r="AK23" t="str">
            <v>-</v>
          </cell>
          <cell r="AL23" t="str">
            <v>-</v>
          </cell>
          <cell r="AM23" t="str">
            <v>-</v>
          </cell>
          <cell r="AN23" t="str">
            <v>-</v>
          </cell>
          <cell r="AO23" t="str">
            <v>-</v>
          </cell>
          <cell r="AP23" t="str">
            <v>-</v>
          </cell>
          <cell r="AQ23" t="str">
            <v>-</v>
          </cell>
          <cell r="AR23" t="str">
            <v>-</v>
          </cell>
          <cell r="AS23" t="str">
            <v>-</v>
          </cell>
          <cell r="AT23">
            <v>11</v>
          </cell>
        </row>
        <row r="24">
          <cell r="B24" t="str">
            <v>M048</v>
          </cell>
          <cell r="C24" t="str">
            <v>DINESH</v>
          </cell>
          <cell r="D24" t="str">
            <v>NANDLAL</v>
          </cell>
          <cell r="E24" t="str">
            <v>H.K</v>
          </cell>
          <cell r="F24"/>
          <cell r="G24"/>
          <cell r="H24" t="str">
            <v>G</v>
          </cell>
          <cell r="I24" t="str">
            <v>G</v>
          </cell>
          <cell r="J24" t="str">
            <v>G</v>
          </cell>
          <cell r="K24" t="str">
            <v>O</v>
          </cell>
          <cell r="L24" t="str">
            <v>G</v>
          </cell>
          <cell r="M24" t="str">
            <v>G</v>
          </cell>
          <cell r="N24" t="str">
            <v>G</v>
          </cell>
          <cell r="O24" t="str">
            <v>G</v>
          </cell>
          <cell r="P24" t="str">
            <v>G</v>
          </cell>
          <cell r="Q24" t="str">
            <v>G</v>
          </cell>
          <cell r="R24" t="str">
            <v>O</v>
          </cell>
          <cell r="S24" t="str">
            <v>G</v>
          </cell>
          <cell r="T24" t="str">
            <v>G</v>
          </cell>
          <cell r="U24" t="str">
            <v>G</v>
          </cell>
          <cell r="V24" t="str">
            <v>A</v>
          </cell>
          <cell r="W24" t="str">
            <v>G</v>
          </cell>
          <cell r="X24" t="str">
            <v>G</v>
          </cell>
          <cell r="Y24" t="str">
            <v>O</v>
          </cell>
          <cell r="Z24" t="str">
            <v>G</v>
          </cell>
          <cell r="AA24" t="str">
            <v>G</v>
          </cell>
          <cell r="AB24" t="str">
            <v>G</v>
          </cell>
          <cell r="AC24" t="str">
            <v>-</v>
          </cell>
          <cell r="AD24" t="str">
            <v>-</v>
          </cell>
          <cell r="AE24" t="str">
            <v>-</v>
          </cell>
          <cell r="AF24" t="str">
            <v>-</v>
          </cell>
          <cell r="AG24" t="str">
            <v>-</v>
          </cell>
          <cell r="AH24" t="str">
            <v>-</v>
          </cell>
          <cell r="AI24" t="str">
            <v>-</v>
          </cell>
          <cell r="AJ24" t="str">
            <v>-</v>
          </cell>
          <cell r="AK24" t="str">
            <v>-</v>
          </cell>
          <cell r="AL24" t="str">
            <v>-</v>
          </cell>
          <cell r="AM24" t="str">
            <v>-</v>
          </cell>
          <cell r="AN24" t="str">
            <v>-</v>
          </cell>
          <cell r="AO24" t="str">
            <v>-</v>
          </cell>
          <cell r="AP24" t="str">
            <v>-</v>
          </cell>
          <cell r="AQ24" t="str">
            <v>-</v>
          </cell>
          <cell r="AR24" t="str">
            <v>-</v>
          </cell>
          <cell r="AS24" t="str">
            <v>-</v>
          </cell>
          <cell r="AT24">
            <v>11</v>
          </cell>
        </row>
        <row r="25">
          <cell r="AT25">
            <v>0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111617956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11161795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16"/>
  <sheetViews>
    <sheetView tabSelected="1" topLeftCell="A77" zoomScale="70" zoomScaleNormal="70" workbookViewId="0">
      <selection activeCell="G87" sqref="G87"/>
    </sheetView>
  </sheetViews>
  <sheetFormatPr defaultColWidth="9.140625" defaultRowHeight="15"/>
  <cols>
    <col min="1" max="1" width="10" style="7" customWidth="1"/>
    <col min="2" max="2" width="12.5703125" style="7" customWidth="1"/>
    <col min="3" max="3" width="21.5703125" style="7" customWidth="1"/>
    <col min="4" max="4" width="19" style="7" customWidth="1"/>
    <col min="5" max="5" width="13.140625" style="7" customWidth="1"/>
    <col min="6" max="6" width="15.85546875" style="7" customWidth="1"/>
    <col min="7" max="7" width="14.85546875" style="7" customWidth="1"/>
    <col min="8" max="8" width="15.140625" style="7" customWidth="1"/>
    <col min="9" max="9" width="13.7109375" style="7" customWidth="1"/>
    <col min="10" max="10" width="8.85546875" style="7" customWidth="1"/>
    <col min="11" max="11" width="8" style="7" customWidth="1"/>
    <col min="12" max="13" width="7.28515625" style="7" customWidth="1"/>
    <col min="14" max="15" width="9.85546875" style="7" customWidth="1"/>
    <col min="16" max="16" width="9.28515625" style="7" customWidth="1"/>
    <col min="17" max="17" width="7" style="7" customWidth="1"/>
    <col min="18" max="19" width="7.42578125" style="7" customWidth="1"/>
    <col min="20" max="20" width="8.28515625" style="7" hidden="1" customWidth="1"/>
    <col min="21" max="21" width="9.7109375" style="7" customWidth="1"/>
    <col min="22" max="22" width="11.5703125" style="7" customWidth="1"/>
    <col min="23" max="23" width="7.140625" style="7" customWidth="1"/>
    <col min="24" max="24" width="9.85546875" style="7" customWidth="1"/>
    <col min="25" max="25" width="11.28515625" style="7" customWidth="1"/>
    <col min="26" max="26" width="11.28515625" style="7" hidden="1" customWidth="1"/>
    <col min="27" max="27" width="13.140625" style="7" customWidth="1"/>
    <col min="28" max="28" width="9.28515625" style="7" customWidth="1"/>
    <col min="29" max="29" width="9.140625" style="7" customWidth="1"/>
    <col min="30" max="30" width="10.140625" style="7" customWidth="1"/>
    <col min="31" max="31" width="9.42578125" style="7" customWidth="1"/>
    <col min="32" max="32" width="12.28515625" style="7" customWidth="1"/>
    <col min="33" max="33" width="12" style="7" customWidth="1"/>
    <col min="34" max="34" width="22.28515625" style="65" customWidth="1"/>
    <col min="35" max="35" width="14.85546875" style="65" customWidth="1"/>
    <col min="36" max="36" width="9.140625" style="7" customWidth="1"/>
    <col min="37" max="37" width="23.140625" style="7" customWidth="1"/>
    <col min="38" max="38" width="15.85546875" style="7" customWidth="1"/>
    <col min="39" max="16384" width="9.140625" style="7"/>
  </cols>
  <sheetData>
    <row r="1" spans="1:43">
      <c r="A1" s="87" t="s">
        <v>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</row>
    <row r="2" spans="1:43">
      <c r="A2" s="87" t="s">
        <v>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</row>
    <row r="3" spans="1:43">
      <c r="A3" s="87" t="s">
        <v>448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</row>
    <row r="4" spans="1:43" ht="15.75" customHeight="1">
      <c r="A4" s="8" t="s">
        <v>3</v>
      </c>
      <c r="B4" s="8"/>
      <c r="C4" s="8"/>
      <c r="D4" s="8">
        <v>27</v>
      </c>
      <c r="E4" s="88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90"/>
      <c r="Z4" s="90"/>
      <c r="AA4" s="90"/>
      <c r="AB4" s="90"/>
      <c r="AC4" s="90"/>
      <c r="AD4" s="90"/>
      <c r="AE4" s="90"/>
      <c r="AF4" s="90"/>
      <c r="AG4" s="90"/>
      <c r="AH4" s="90"/>
    </row>
    <row r="5" spans="1:43">
      <c r="A5" s="1" t="s">
        <v>30</v>
      </c>
      <c r="B5" s="16"/>
      <c r="C5" s="16"/>
      <c r="D5" s="16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86"/>
      <c r="Z5" s="86"/>
      <c r="AA5" s="86"/>
      <c r="AB5" s="86"/>
      <c r="AC5" s="86"/>
      <c r="AD5" s="86"/>
      <c r="AE5" s="86"/>
      <c r="AF5" s="86"/>
      <c r="AG5" s="86"/>
      <c r="AH5" s="86"/>
    </row>
    <row r="6" spans="1:43" ht="19.5" customHeight="1">
      <c r="A6" s="93" t="s">
        <v>23</v>
      </c>
      <c r="B6" s="94"/>
      <c r="C6" s="94"/>
      <c r="D6" s="95"/>
      <c r="E6" s="99" t="s">
        <v>339</v>
      </c>
      <c r="F6" s="100"/>
      <c r="G6" s="100"/>
      <c r="H6" s="100"/>
      <c r="I6" s="100"/>
      <c r="J6" s="100"/>
      <c r="K6" s="100"/>
      <c r="L6" s="14"/>
      <c r="M6" s="14"/>
      <c r="N6" s="14"/>
      <c r="O6" s="14"/>
      <c r="P6" s="11"/>
      <c r="Q6" s="11"/>
      <c r="R6" s="11"/>
      <c r="S6" s="11"/>
      <c r="T6" s="11"/>
      <c r="U6" s="11"/>
      <c r="V6" s="11"/>
      <c r="W6" s="11"/>
      <c r="X6" s="11"/>
      <c r="Y6" s="90"/>
      <c r="Z6" s="90"/>
      <c r="AA6" s="90"/>
      <c r="AB6" s="90"/>
      <c r="AC6" s="90"/>
      <c r="AD6" s="90"/>
      <c r="AE6" s="90"/>
      <c r="AF6" s="90"/>
      <c r="AG6" s="90"/>
      <c r="AH6" s="90"/>
    </row>
    <row r="7" spans="1:43" ht="54" customHeight="1">
      <c r="A7" s="96"/>
      <c r="B7" s="97"/>
      <c r="C7" s="97"/>
      <c r="D7" s="98"/>
      <c r="E7" s="101"/>
      <c r="F7" s="102"/>
      <c r="G7" s="102"/>
      <c r="H7" s="102"/>
      <c r="I7" s="102"/>
      <c r="J7" s="102"/>
      <c r="K7" s="102"/>
      <c r="L7" s="13"/>
      <c r="M7" s="13"/>
      <c r="N7" s="13"/>
      <c r="O7" s="13"/>
      <c r="P7" s="12"/>
      <c r="Q7" s="12"/>
      <c r="R7" s="12"/>
      <c r="S7" s="12"/>
      <c r="T7" s="12"/>
      <c r="U7" s="12"/>
      <c r="V7" s="12"/>
      <c r="W7" s="12"/>
      <c r="X7" s="12"/>
      <c r="Y7" s="102"/>
      <c r="Z7" s="102"/>
      <c r="AA7" s="102"/>
      <c r="AB7" s="102"/>
      <c r="AC7" s="102"/>
      <c r="AD7" s="102"/>
      <c r="AE7" s="102"/>
      <c r="AF7" s="102"/>
      <c r="AG7" s="102"/>
      <c r="AH7" s="103"/>
    </row>
    <row r="8" spans="1:43">
      <c r="A8" s="2" t="s">
        <v>0</v>
      </c>
      <c r="B8" s="2"/>
      <c r="C8" s="9" t="s">
        <v>331</v>
      </c>
      <c r="D8" s="5"/>
      <c r="E8" s="5"/>
      <c r="F8" s="5"/>
      <c r="G8" s="5"/>
      <c r="H8" s="5"/>
      <c r="I8" s="15"/>
      <c r="J8" s="6"/>
      <c r="K8" s="3"/>
      <c r="L8" s="3"/>
      <c r="M8" s="3"/>
      <c r="N8" s="3"/>
      <c r="O8" s="3"/>
      <c r="P8" s="3"/>
      <c r="Q8" s="4"/>
      <c r="R8" s="4"/>
      <c r="S8" s="4"/>
      <c r="T8" s="4"/>
      <c r="U8" s="4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43" ht="15" customHeight="1">
      <c r="A9" s="104" t="s">
        <v>5</v>
      </c>
      <c r="B9" s="104" t="s">
        <v>27</v>
      </c>
      <c r="C9" s="106" t="s">
        <v>6</v>
      </c>
      <c r="D9" s="106" t="s">
        <v>28</v>
      </c>
      <c r="E9" s="108" t="s">
        <v>7</v>
      </c>
      <c r="F9" s="110" t="s">
        <v>32</v>
      </c>
      <c r="G9" s="108" t="s">
        <v>33</v>
      </c>
      <c r="H9" s="108" t="s">
        <v>247</v>
      </c>
      <c r="I9" s="108" t="s">
        <v>1</v>
      </c>
      <c r="J9" s="91" t="s">
        <v>330</v>
      </c>
      <c r="K9" s="112"/>
      <c r="L9" s="112"/>
      <c r="M9" s="112"/>
      <c r="N9" s="92"/>
      <c r="O9" s="43"/>
      <c r="P9" s="91" t="s">
        <v>8</v>
      </c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92"/>
      <c r="AB9" s="91" t="s">
        <v>9</v>
      </c>
      <c r="AC9" s="92"/>
      <c r="AD9" s="104" t="s">
        <v>29</v>
      </c>
      <c r="AE9" s="104" t="s">
        <v>333</v>
      </c>
      <c r="AF9" s="104" t="s">
        <v>332</v>
      </c>
      <c r="AG9" s="104" t="s">
        <v>10</v>
      </c>
      <c r="AH9" s="104" t="s">
        <v>11</v>
      </c>
      <c r="AI9" s="104" t="s">
        <v>31</v>
      </c>
      <c r="AJ9" s="104" t="s">
        <v>36</v>
      </c>
    </row>
    <row r="10" spans="1:43" ht="43.5" customHeight="1">
      <c r="A10" s="105"/>
      <c r="B10" s="105"/>
      <c r="C10" s="107"/>
      <c r="D10" s="107"/>
      <c r="E10" s="109"/>
      <c r="F10" s="111"/>
      <c r="G10" s="109"/>
      <c r="H10" s="109"/>
      <c r="I10" s="109"/>
      <c r="J10" s="28" t="s">
        <v>24</v>
      </c>
      <c r="K10" s="28" t="s">
        <v>12</v>
      </c>
      <c r="L10" s="28" t="s">
        <v>20</v>
      </c>
      <c r="M10" s="28" t="s">
        <v>21</v>
      </c>
      <c r="N10" s="28" t="s">
        <v>13</v>
      </c>
      <c r="O10" s="28" t="s">
        <v>324</v>
      </c>
      <c r="P10" s="28" t="s">
        <v>14</v>
      </c>
      <c r="Q10" s="28" t="s">
        <v>15</v>
      </c>
      <c r="R10" s="28" t="s">
        <v>26</v>
      </c>
      <c r="S10" s="28" t="s">
        <v>325</v>
      </c>
      <c r="T10" s="28" t="s">
        <v>337</v>
      </c>
      <c r="U10" s="28" t="s">
        <v>25</v>
      </c>
      <c r="V10" s="28" t="s">
        <v>12</v>
      </c>
      <c r="W10" s="28" t="s">
        <v>20</v>
      </c>
      <c r="X10" s="28" t="s">
        <v>21</v>
      </c>
      <c r="Y10" s="28" t="s">
        <v>34</v>
      </c>
      <c r="Z10" s="28" t="s">
        <v>338</v>
      </c>
      <c r="AA10" s="28" t="s">
        <v>22</v>
      </c>
      <c r="AB10" s="28" t="s">
        <v>17</v>
      </c>
      <c r="AC10" s="28" t="s">
        <v>16</v>
      </c>
      <c r="AD10" s="105"/>
      <c r="AE10" s="105"/>
      <c r="AF10" s="105"/>
      <c r="AG10" s="105"/>
      <c r="AH10" s="105"/>
      <c r="AI10" s="105"/>
      <c r="AJ10" s="105"/>
    </row>
    <row r="11" spans="1:43" s="21" customFormat="1" ht="30.75" customHeight="1">
      <c r="A11" s="17">
        <v>1</v>
      </c>
      <c r="B11" s="46" t="s">
        <v>37</v>
      </c>
      <c r="C11" s="36" t="s">
        <v>38</v>
      </c>
      <c r="D11" s="36" t="s">
        <v>39</v>
      </c>
      <c r="E11" s="36" t="s">
        <v>40</v>
      </c>
      <c r="F11" s="42">
        <v>101606373975</v>
      </c>
      <c r="G11" s="36">
        <v>6930526305</v>
      </c>
      <c r="H11" s="39">
        <v>37240</v>
      </c>
      <c r="I11" s="36" t="s">
        <v>245</v>
      </c>
      <c r="J11" s="47">
        <v>10075</v>
      </c>
      <c r="K11" s="47">
        <v>6717</v>
      </c>
      <c r="L11" s="47">
        <v>0</v>
      </c>
      <c r="M11" s="47">
        <v>807</v>
      </c>
      <c r="N11" s="48">
        <f>+J11+K11+L11+M11</f>
        <v>17599</v>
      </c>
      <c r="O11" s="47">
        <v>161</v>
      </c>
      <c r="P11" s="18">
        <v>26</v>
      </c>
      <c r="Q11" s="18"/>
      <c r="R11" s="18">
        <f>SUM(P11:Q11)</f>
        <v>26</v>
      </c>
      <c r="S11" s="18">
        <v>0</v>
      </c>
      <c r="T11" s="18"/>
      <c r="U11" s="26">
        <f t="shared" ref="U11:U44" si="0">ROUND(J11/$D$4*R11,0)</f>
        <v>9702</v>
      </c>
      <c r="V11" s="26">
        <f t="shared" ref="V11:V72" si="1">ROUND(K11/$D$4*R11,0)</f>
        <v>6468</v>
      </c>
      <c r="W11" s="26">
        <f t="shared" ref="W11:W72" si="2">L11/$D$4*R11</f>
        <v>0</v>
      </c>
      <c r="X11" s="26">
        <f t="shared" ref="X11:X72" si="3">ROUND(M11/$D$4*R11,0)</f>
        <v>777</v>
      </c>
      <c r="Y11" s="26">
        <f t="shared" ref="Y11:Y72" si="4">ROUND(O11*S11,0)</f>
        <v>0</v>
      </c>
      <c r="Z11" s="26"/>
      <c r="AA11" s="29">
        <f>+U11+V11+W11+X11+Y11+Z11</f>
        <v>16947</v>
      </c>
      <c r="AB11" s="30">
        <f t="shared" ref="AB11:AB72" si="5">+ROUND(U11*12%,0)</f>
        <v>1164</v>
      </c>
      <c r="AC11" s="30">
        <f>+CEILING(AA11*0.75%,1)</f>
        <v>128</v>
      </c>
      <c r="AD11" s="19">
        <f t="shared" ref="AD11:AD72" si="6">+AC11+AB11</f>
        <v>1292</v>
      </c>
      <c r="AE11" s="19"/>
      <c r="AF11" s="19">
        <f t="shared" ref="AF11:AF34" si="7">AA11-AD11</f>
        <v>15655</v>
      </c>
      <c r="AG11" s="20" t="s">
        <v>35</v>
      </c>
      <c r="AH11" s="66" t="s">
        <v>260</v>
      </c>
      <c r="AI11" s="67" t="s">
        <v>261</v>
      </c>
      <c r="AJ11" s="76"/>
      <c r="AK11" s="21" t="e">
        <f>VLOOKUP(B11,[1]PROJECT!$B$11:$AT$25,45,0)</f>
        <v>#N/A</v>
      </c>
      <c r="AL11" s="21" t="str">
        <f>VLOOKUP(B11,'[1]Muster Roll'!$B$10:$B$111,1,0)</f>
        <v>M001</v>
      </c>
    </row>
    <row r="12" spans="1:43" s="21" customFormat="1" ht="30.75" customHeight="1">
      <c r="A12" s="22">
        <f t="shared" ref="A12:A75" si="8">A11+1</f>
        <v>2</v>
      </c>
      <c r="B12" s="46" t="s">
        <v>41</v>
      </c>
      <c r="C12" s="36" t="s">
        <v>42</v>
      </c>
      <c r="D12" s="36" t="s">
        <v>43</v>
      </c>
      <c r="E12" s="36" t="s">
        <v>40</v>
      </c>
      <c r="F12" s="42">
        <v>101380402505</v>
      </c>
      <c r="G12" s="36">
        <v>6927803053</v>
      </c>
      <c r="H12" s="39">
        <v>35589</v>
      </c>
      <c r="I12" s="36" t="s">
        <v>245</v>
      </c>
      <c r="J12" s="47">
        <v>10075</v>
      </c>
      <c r="K12" s="47">
        <v>6717</v>
      </c>
      <c r="L12" s="47">
        <v>0</v>
      </c>
      <c r="M12" s="47">
        <v>807</v>
      </c>
      <c r="N12" s="48">
        <f t="shared" ref="N12:N71" si="9">+J12+K12+L12+M12</f>
        <v>17599</v>
      </c>
      <c r="O12" s="47">
        <v>161</v>
      </c>
      <c r="P12" s="18">
        <v>26</v>
      </c>
      <c r="Q12" s="18"/>
      <c r="R12" s="18">
        <f t="shared" ref="R12:R74" si="10">SUM(P12:Q12)</f>
        <v>26</v>
      </c>
      <c r="S12" s="18">
        <v>0</v>
      </c>
      <c r="T12" s="18"/>
      <c r="U12" s="26">
        <f t="shared" si="0"/>
        <v>9702</v>
      </c>
      <c r="V12" s="26">
        <f t="shared" si="1"/>
        <v>6468</v>
      </c>
      <c r="W12" s="26">
        <f t="shared" si="2"/>
        <v>0</v>
      </c>
      <c r="X12" s="26">
        <f t="shared" si="3"/>
        <v>777</v>
      </c>
      <c r="Y12" s="26">
        <f t="shared" si="4"/>
        <v>0</v>
      </c>
      <c r="Z12" s="26"/>
      <c r="AA12" s="29">
        <f t="shared" ref="AA12:AA73" si="11">+U12+V12+W12+X12+Y12+Z12</f>
        <v>16947</v>
      </c>
      <c r="AB12" s="30">
        <f t="shared" si="5"/>
        <v>1164</v>
      </c>
      <c r="AC12" s="30">
        <f t="shared" ref="AC12:AC73" si="12">+CEILING(AA12*0.75%,1)</f>
        <v>128</v>
      </c>
      <c r="AD12" s="19">
        <f t="shared" si="6"/>
        <v>1292</v>
      </c>
      <c r="AE12" s="19"/>
      <c r="AF12" s="19">
        <f t="shared" si="7"/>
        <v>15655</v>
      </c>
      <c r="AG12" s="20" t="s">
        <v>35</v>
      </c>
      <c r="AH12" s="68" t="s">
        <v>262</v>
      </c>
      <c r="AI12" s="69" t="s">
        <v>261</v>
      </c>
      <c r="AJ12" s="76"/>
      <c r="AK12" s="21" t="e">
        <f>VLOOKUP(B12,[1]PROJECT!$B$11:$AT$25,45,0)</f>
        <v>#N/A</v>
      </c>
      <c r="AL12" s="21" t="str">
        <f>VLOOKUP(B12,'[1]Muster Roll'!$B$10:$B$111,1,0)</f>
        <v>M002</v>
      </c>
    </row>
    <row r="13" spans="1:43" s="21" customFormat="1" ht="30.75" customHeight="1">
      <c r="A13" s="22">
        <f t="shared" si="8"/>
        <v>3</v>
      </c>
      <c r="B13" s="46" t="s">
        <v>44</v>
      </c>
      <c r="C13" s="36" t="s">
        <v>45</v>
      </c>
      <c r="D13" s="36" t="s">
        <v>46</v>
      </c>
      <c r="E13" s="36" t="s">
        <v>40</v>
      </c>
      <c r="F13" s="42">
        <v>101213576087</v>
      </c>
      <c r="G13" s="36">
        <v>6927298160</v>
      </c>
      <c r="H13" s="39">
        <v>32143</v>
      </c>
      <c r="I13" s="36" t="s">
        <v>245</v>
      </c>
      <c r="J13" s="47">
        <v>10075</v>
      </c>
      <c r="K13" s="47">
        <v>6717</v>
      </c>
      <c r="L13" s="47">
        <v>0</v>
      </c>
      <c r="M13" s="47">
        <v>807</v>
      </c>
      <c r="N13" s="48">
        <f t="shared" si="9"/>
        <v>17599</v>
      </c>
      <c r="O13" s="47">
        <v>161</v>
      </c>
      <c r="P13" s="18">
        <v>27</v>
      </c>
      <c r="Q13" s="18"/>
      <c r="R13" s="18">
        <f t="shared" si="10"/>
        <v>27</v>
      </c>
      <c r="S13" s="18">
        <v>16</v>
      </c>
      <c r="T13" s="18"/>
      <c r="U13" s="26">
        <f t="shared" si="0"/>
        <v>10075</v>
      </c>
      <c r="V13" s="26">
        <f t="shared" si="1"/>
        <v>6717</v>
      </c>
      <c r="W13" s="26">
        <f t="shared" si="2"/>
        <v>0</v>
      </c>
      <c r="X13" s="26">
        <f t="shared" si="3"/>
        <v>807</v>
      </c>
      <c r="Y13" s="26">
        <f t="shared" si="4"/>
        <v>2576</v>
      </c>
      <c r="Z13" s="26"/>
      <c r="AA13" s="29">
        <f t="shared" si="11"/>
        <v>20175</v>
      </c>
      <c r="AB13" s="30">
        <f t="shared" si="5"/>
        <v>1209</v>
      </c>
      <c r="AC13" s="30">
        <f t="shared" si="12"/>
        <v>152</v>
      </c>
      <c r="AD13" s="19">
        <f t="shared" si="6"/>
        <v>1361</v>
      </c>
      <c r="AE13" s="19"/>
      <c r="AF13" s="19">
        <f t="shared" si="7"/>
        <v>18814</v>
      </c>
      <c r="AG13" s="20" t="s">
        <v>35</v>
      </c>
      <c r="AH13" s="66" t="s">
        <v>263</v>
      </c>
      <c r="AI13" s="67" t="s">
        <v>261</v>
      </c>
      <c r="AJ13" s="76"/>
      <c r="AK13" s="83"/>
      <c r="AL13" s="21" t="str">
        <f>VLOOKUP(B13,'[1]Muster Roll'!$B$10:$B$111,1,0)</f>
        <v>M003</v>
      </c>
      <c r="AO13" s="83"/>
      <c r="AP13" s="83"/>
      <c r="AQ13" s="83"/>
    </row>
    <row r="14" spans="1:43" s="21" customFormat="1" ht="30" customHeight="1">
      <c r="A14" s="22">
        <f t="shared" si="8"/>
        <v>4</v>
      </c>
      <c r="B14" s="46" t="s">
        <v>47</v>
      </c>
      <c r="C14" s="36" t="s">
        <v>48</v>
      </c>
      <c r="D14" s="36" t="s">
        <v>49</v>
      </c>
      <c r="E14" s="36" t="s">
        <v>40</v>
      </c>
      <c r="F14" s="42">
        <v>101141662718</v>
      </c>
      <c r="G14" s="36">
        <v>1113853933</v>
      </c>
      <c r="H14" s="39" t="s">
        <v>248</v>
      </c>
      <c r="I14" s="36" t="s">
        <v>245</v>
      </c>
      <c r="J14" s="47">
        <v>10075</v>
      </c>
      <c r="K14" s="47">
        <v>6717</v>
      </c>
      <c r="L14" s="47">
        <v>0</v>
      </c>
      <c r="M14" s="47">
        <v>807</v>
      </c>
      <c r="N14" s="48">
        <f t="shared" si="9"/>
        <v>17599</v>
      </c>
      <c r="O14" s="47">
        <v>161</v>
      </c>
      <c r="P14" s="18">
        <v>26</v>
      </c>
      <c r="Q14" s="18"/>
      <c r="R14" s="18">
        <f t="shared" si="10"/>
        <v>26</v>
      </c>
      <c r="S14" s="18">
        <v>0</v>
      </c>
      <c r="T14" s="18"/>
      <c r="U14" s="26">
        <f t="shared" si="0"/>
        <v>9702</v>
      </c>
      <c r="V14" s="26">
        <f t="shared" si="1"/>
        <v>6468</v>
      </c>
      <c r="W14" s="26">
        <f t="shared" si="2"/>
        <v>0</v>
      </c>
      <c r="X14" s="26">
        <f t="shared" si="3"/>
        <v>777</v>
      </c>
      <c r="Y14" s="26">
        <f t="shared" si="4"/>
        <v>0</v>
      </c>
      <c r="Z14" s="26"/>
      <c r="AA14" s="29">
        <f t="shared" si="11"/>
        <v>16947</v>
      </c>
      <c r="AB14" s="30">
        <f t="shared" si="5"/>
        <v>1164</v>
      </c>
      <c r="AC14" s="30">
        <f t="shared" si="12"/>
        <v>128</v>
      </c>
      <c r="AD14" s="19">
        <f t="shared" si="6"/>
        <v>1292</v>
      </c>
      <c r="AE14" s="19"/>
      <c r="AF14" s="19">
        <f t="shared" si="7"/>
        <v>15655</v>
      </c>
      <c r="AG14" s="20" t="s">
        <v>35</v>
      </c>
      <c r="AH14" s="66" t="s">
        <v>264</v>
      </c>
      <c r="AI14" s="67" t="s">
        <v>261</v>
      </c>
      <c r="AJ14" s="76"/>
      <c r="AK14" s="21" t="e">
        <f>VLOOKUP(B14,[1]PROJECT!$B$11:$AT$25,45,0)</f>
        <v>#N/A</v>
      </c>
      <c r="AL14" s="21" t="str">
        <f>VLOOKUP(B14,'[1]Muster Roll'!$B$10:$B$111,1,0)</f>
        <v>M004</v>
      </c>
    </row>
    <row r="15" spans="1:43" s="21" customFormat="1" ht="30.75" customHeight="1">
      <c r="A15" s="22">
        <f t="shared" si="8"/>
        <v>5</v>
      </c>
      <c r="B15" s="46" t="s">
        <v>50</v>
      </c>
      <c r="C15" s="36" t="s">
        <v>51</v>
      </c>
      <c r="D15" s="36" t="s">
        <v>52</v>
      </c>
      <c r="E15" s="36" t="s">
        <v>40</v>
      </c>
      <c r="F15" s="42">
        <v>101627363658</v>
      </c>
      <c r="G15" s="36">
        <v>6930780311</v>
      </c>
      <c r="H15" s="39">
        <v>34956</v>
      </c>
      <c r="I15" s="36" t="s">
        <v>245</v>
      </c>
      <c r="J15" s="47">
        <v>10075</v>
      </c>
      <c r="K15" s="47">
        <v>6717</v>
      </c>
      <c r="L15" s="47">
        <v>0</v>
      </c>
      <c r="M15" s="47">
        <v>807</v>
      </c>
      <c r="N15" s="48">
        <f t="shared" si="9"/>
        <v>17599</v>
      </c>
      <c r="O15" s="47">
        <v>161</v>
      </c>
      <c r="P15" s="18">
        <v>26</v>
      </c>
      <c r="Q15" s="18"/>
      <c r="R15" s="18">
        <f t="shared" si="10"/>
        <v>26</v>
      </c>
      <c r="S15" s="18">
        <v>8</v>
      </c>
      <c r="T15" s="18"/>
      <c r="U15" s="26">
        <f t="shared" si="0"/>
        <v>9702</v>
      </c>
      <c r="V15" s="26">
        <f t="shared" si="1"/>
        <v>6468</v>
      </c>
      <c r="W15" s="26">
        <f t="shared" si="2"/>
        <v>0</v>
      </c>
      <c r="X15" s="26">
        <f t="shared" si="3"/>
        <v>777</v>
      </c>
      <c r="Y15" s="26">
        <f t="shared" si="4"/>
        <v>1288</v>
      </c>
      <c r="Z15" s="26"/>
      <c r="AA15" s="29">
        <f t="shared" si="11"/>
        <v>18235</v>
      </c>
      <c r="AB15" s="30">
        <f t="shared" si="5"/>
        <v>1164</v>
      </c>
      <c r="AC15" s="30">
        <f t="shared" si="12"/>
        <v>137</v>
      </c>
      <c r="AD15" s="19">
        <f t="shared" si="6"/>
        <v>1301</v>
      </c>
      <c r="AE15" s="19"/>
      <c r="AF15" s="19">
        <f t="shared" si="7"/>
        <v>16934</v>
      </c>
      <c r="AG15" s="20" t="s">
        <v>35</v>
      </c>
      <c r="AH15" s="66" t="s">
        <v>265</v>
      </c>
      <c r="AI15" s="69" t="s">
        <v>261</v>
      </c>
      <c r="AJ15" s="76"/>
      <c r="AK15" s="21" t="e">
        <f>VLOOKUP(B15,[1]PROJECT!$B$11:$AT$25,45,0)</f>
        <v>#N/A</v>
      </c>
      <c r="AL15" s="21" t="str">
        <f>VLOOKUP(B15,'[1]Muster Roll'!$B$10:$B$111,1,0)</f>
        <v>M005</v>
      </c>
    </row>
    <row r="16" spans="1:43" s="21" customFormat="1" ht="30.75" customHeight="1">
      <c r="A16" s="22">
        <f t="shared" si="8"/>
        <v>6</v>
      </c>
      <c r="B16" s="46" t="s">
        <v>56</v>
      </c>
      <c r="C16" s="36" t="s">
        <v>57</v>
      </c>
      <c r="D16" s="36" t="s">
        <v>58</v>
      </c>
      <c r="E16" s="36" t="s">
        <v>40</v>
      </c>
      <c r="F16" s="42">
        <v>101186281631</v>
      </c>
      <c r="G16" s="36">
        <v>6927214905</v>
      </c>
      <c r="H16" s="39">
        <v>34061</v>
      </c>
      <c r="I16" s="36" t="s">
        <v>245</v>
      </c>
      <c r="J16" s="47">
        <v>10075</v>
      </c>
      <c r="K16" s="47">
        <v>6717</v>
      </c>
      <c r="L16" s="47">
        <v>0</v>
      </c>
      <c r="M16" s="47">
        <v>807</v>
      </c>
      <c r="N16" s="48">
        <f t="shared" si="9"/>
        <v>17599</v>
      </c>
      <c r="O16" s="47">
        <v>161</v>
      </c>
      <c r="P16" s="18">
        <v>26</v>
      </c>
      <c r="Q16" s="18"/>
      <c r="R16" s="18">
        <f t="shared" si="10"/>
        <v>26</v>
      </c>
      <c r="S16" s="18">
        <v>8</v>
      </c>
      <c r="T16" s="18"/>
      <c r="U16" s="26">
        <f t="shared" si="0"/>
        <v>9702</v>
      </c>
      <c r="V16" s="26">
        <f t="shared" si="1"/>
        <v>6468</v>
      </c>
      <c r="W16" s="26">
        <f t="shared" si="2"/>
        <v>0</v>
      </c>
      <c r="X16" s="26">
        <f t="shared" si="3"/>
        <v>777</v>
      </c>
      <c r="Y16" s="26">
        <f t="shared" si="4"/>
        <v>1288</v>
      </c>
      <c r="Z16" s="26"/>
      <c r="AA16" s="29">
        <f t="shared" si="11"/>
        <v>18235</v>
      </c>
      <c r="AB16" s="30">
        <f t="shared" si="5"/>
        <v>1164</v>
      </c>
      <c r="AC16" s="30">
        <f t="shared" si="12"/>
        <v>137</v>
      </c>
      <c r="AD16" s="19">
        <f t="shared" si="6"/>
        <v>1301</v>
      </c>
      <c r="AE16" s="19"/>
      <c r="AF16" s="19">
        <f t="shared" si="7"/>
        <v>16934</v>
      </c>
      <c r="AG16" s="20" t="s">
        <v>35</v>
      </c>
      <c r="AH16" s="66" t="s">
        <v>267</v>
      </c>
      <c r="AI16" s="67" t="s">
        <v>261</v>
      </c>
      <c r="AJ16" s="76"/>
      <c r="AK16" s="21" t="e">
        <f>VLOOKUP(B16,[1]PROJECT!$B$11:$AT$25,45,0)</f>
        <v>#N/A</v>
      </c>
      <c r="AL16" s="21" t="str">
        <f>VLOOKUP(B16,'[1]Muster Roll'!$B$10:$B$111,1,0)</f>
        <v>M007</v>
      </c>
    </row>
    <row r="17" spans="1:38" s="21" customFormat="1" ht="30.75" customHeight="1">
      <c r="A17" s="22">
        <f t="shared" si="8"/>
        <v>7</v>
      </c>
      <c r="B17" s="46" t="s">
        <v>59</v>
      </c>
      <c r="C17" s="36" t="s">
        <v>60</v>
      </c>
      <c r="D17" s="36" t="s">
        <v>61</v>
      </c>
      <c r="E17" s="36" t="s">
        <v>40</v>
      </c>
      <c r="F17" s="42">
        <v>101618901736</v>
      </c>
      <c r="G17" s="36">
        <v>6930527890</v>
      </c>
      <c r="H17" s="39">
        <v>34918</v>
      </c>
      <c r="I17" s="36" t="s">
        <v>245</v>
      </c>
      <c r="J17" s="47">
        <v>10075</v>
      </c>
      <c r="K17" s="47">
        <v>6717</v>
      </c>
      <c r="L17" s="47">
        <v>0</v>
      </c>
      <c r="M17" s="47">
        <v>807</v>
      </c>
      <c r="N17" s="48">
        <f t="shared" si="9"/>
        <v>17599</v>
      </c>
      <c r="O17" s="47">
        <v>161</v>
      </c>
      <c r="P17" s="18">
        <v>26</v>
      </c>
      <c r="Q17" s="18"/>
      <c r="R17" s="18">
        <f t="shared" si="10"/>
        <v>26</v>
      </c>
      <c r="S17" s="18">
        <v>0</v>
      </c>
      <c r="T17" s="18"/>
      <c r="U17" s="26">
        <f t="shared" si="0"/>
        <v>9702</v>
      </c>
      <c r="V17" s="26">
        <f t="shared" si="1"/>
        <v>6468</v>
      </c>
      <c r="W17" s="26">
        <f t="shared" si="2"/>
        <v>0</v>
      </c>
      <c r="X17" s="26">
        <f t="shared" si="3"/>
        <v>777</v>
      </c>
      <c r="Y17" s="26">
        <f t="shared" si="4"/>
        <v>0</v>
      </c>
      <c r="Z17" s="26"/>
      <c r="AA17" s="29">
        <f t="shared" si="11"/>
        <v>16947</v>
      </c>
      <c r="AB17" s="30">
        <f t="shared" si="5"/>
        <v>1164</v>
      </c>
      <c r="AC17" s="30">
        <f t="shared" si="12"/>
        <v>128</v>
      </c>
      <c r="AD17" s="19">
        <f t="shared" si="6"/>
        <v>1292</v>
      </c>
      <c r="AE17" s="19"/>
      <c r="AF17" s="19">
        <f t="shared" si="7"/>
        <v>15655</v>
      </c>
      <c r="AG17" s="20" t="s">
        <v>35</v>
      </c>
      <c r="AH17" s="66" t="s">
        <v>268</v>
      </c>
      <c r="AI17" s="67" t="s">
        <v>261</v>
      </c>
      <c r="AJ17" s="76"/>
      <c r="AK17" s="21" t="e">
        <f>VLOOKUP(B17,[1]PROJECT!$B$11:$AT$25,45,0)</f>
        <v>#N/A</v>
      </c>
      <c r="AL17" s="21" t="str">
        <f>VLOOKUP(B17,'[1]Muster Roll'!$B$10:$B$111,1,0)</f>
        <v>M008</v>
      </c>
    </row>
    <row r="18" spans="1:38" s="21" customFormat="1" ht="30.75" customHeight="1">
      <c r="A18" s="22">
        <f t="shared" si="8"/>
        <v>8</v>
      </c>
      <c r="B18" s="46" t="s">
        <v>62</v>
      </c>
      <c r="C18" s="36" t="s">
        <v>63</v>
      </c>
      <c r="D18" s="36" t="s">
        <v>64</v>
      </c>
      <c r="E18" s="36" t="s">
        <v>40</v>
      </c>
      <c r="F18" s="42">
        <v>101307229586</v>
      </c>
      <c r="G18" s="36">
        <v>1116085110</v>
      </c>
      <c r="H18" s="39">
        <v>35626</v>
      </c>
      <c r="I18" s="36" t="s">
        <v>245</v>
      </c>
      <c r="J18" s="47">
        <v>10075</v>
      </c>
      <c r="K18" s="47">
        <v>6717</v>
      </c>
      <c r="L18" s="47">
        <v>0</v>
      </c>
      <c r="M18" s="47">
        <v>807</v>
      </c>
      <c r="N18" s="48">
        <f t="shared" si="9"/>
        <v>17599</v>
      </c>
      <c r="O18" s="47">
        <v>161</v>
      </c>
      <c r="P18" s="18">
        <v>26</v>
      </c>
      <c r="Q18" s="18"/>
      <c r="R18" s="18">
        <f t="shared" si="10"/>
        <v>26</v>
      </c>
      <c r="S18" s="18">
        <v>16</v>
      </c>
      <c r="T18" s="18"/>
      <c r="U18" s="26">
        <f t="shared" si="0"/>
        <v>9702</v>
      </c>
      <c r="V18" s="26">
        <f t="shared" si="1"/>
        <v>6468</v>
      </c>
      <c r="W18" s="26">
        <f t="shared" si="2"/>
        <v>0</v>
      </c>
      <c r="X18" s="26">
        <f t="shared" si="3"/>
        <v>777</v>
      </c>
      <c r="Y18" s="26">
        <f t="shared" si="4"/>
        <v>2576</v>
      </c>
      <c r="Z18" s="26"/>
      <c r="AA18" s="29">
        <f t="shared" si="11"/>
        <v>19523</v>
      </c>
      <c r="AB18" s="30">
        <f t="shared" si="5"/>
        <v>1164</v>
      </c>
      <c r="AC18" s="30">
        <f t="shared" si="12"/>
        <v>147</v>
      </c>
      <c r="AD18" s="19">
        <f t="shared" si="6"/>
        <v>1311</v>
      </c>
      <c r="AE18" s="19"/>
      <c r="AF18" s="19">
        <f t="shared" si="7"/>
        <v>18212</v>
      </c>
      <c r="AG18" s="20" t="s">
        <v>35</v>
      </c>
      <c r="AH18" s="66" t="s">
        <v>269</v>
      </c>
      <c r="AI18" s="67" t="s">
        <v>261</v>
      </c>
      <c r="AJ18" s="76"/>
      <c r="AK18" s="21" t="e">
        <f>VLOOKUP(B18,[1]PROJECT!$B$11:$AT$25,45,0)</f>
        <v>#N/A</v>
      </c>
      <c r="AL18" s="21" t="str">
        <f>VLOOKUP(B18,'[1]Muster Roll'!$B$10:$B$111,1,0)</f>
        <v>M009</v>
      </c>
    </row>
    <row r="19" spans="1:38" s="21" customFormat="1" ht="30.75" customHeight="1">
      <c r="A19" s="22">
        <f t="shared" si="8"/>
        <v>9</v>
      </c>
      <c r="B19" s="46" t="s">
        <v>65</v>
      </c>
      <c r="C19" s="36" t="s">
        <v>66</v>
      </c>
      <c r="D19" s="36" t="s">
        <v>67</v>
      </c>
      <c r="E19" s="36" t="s">
        <v>40</v>
      </c>
      <c r="F19" s="42">
        <v>101618901727</v>
      </c>
      <c r="G19" s="36">
        <v>6930468367</v>
      </c>
      <c r="H19" s="39">
        <v>36410</v>
      </c>
      <c r="I19" s="36" t="s">
        <v>245</v>
      </c>
      <c r="J19" s="47">
        <v>10075</v>
      </c>
      <c r="K19" s="47">
        <v>6717</v>
      </c>
      <c r="L19" s="47">
        <v>0</v>
      </c>
      <c r="M19" s="47">
        <v>807</v>
      </c>
      <c r="N19" s="48">
        <f t="shared" si="9"/>
        <v>17599</v>
      </c>
      <c r="O19" s="47">
        <v>161</v>
      </c>
      <c r="P19" s="18">
        <v>26</v>
      </c>
      <c r="Q19" s="18"/>
      <c r="R19" s="18">
        <f t="shared" si="10"/>
        <v>26</v>
      </c>
      <c r="S19" s="18">
        <v>16</v>
      </c>
      <c r="T19" s="18"/>
      <c r="U19" s="26">
        <f t="shared" si="0"/>
        <v>9702</v>
      </c>
      <c r="V19" s="26">
        <f t="shared" si="1"/>
        <v>6468</v>
      </c>
      <c r="W19" s="26">
        <f t="shared" si="2"/>
        <v>0</v>
      </c>
      <c r="X19" s="26">
        <f t="shared" si="3"/>
        <v>777</v>
      </c>
      <c r="Y19" s="26">
        <f t="shared" si="4"/>
        <v>2576</v>
      </c>
      <c r="Z19" s="26"/>
      <c r="AA19" s="29">
        <f t="shared" si="11"/>
        <v>19523</v>
      </c>
      <c r="AB19" s="30">
        <f t="shared" si="5"/>
        <v>1164</v>
      </c>
      <c r="AC19" s="30">
        <f t="shared" si="12"/>
        <v>147</v>
      </c>
      <c r="AD19" s="19">
        <f t="shared" si="6"/>
        <v>1311</v>
      </c>
      <c r="AE19" s="19"/>
      <c r="AF19" s="19">
        <f t="shared" si="7"/>
        <v>18212</v>
      </c>
      <c r="AG19" s="23" t="s">
        <v>35</v>
      </c>
      <c r="AH19" s="77">
        <v>10123088824</v>
      </c>
      <c r="AI19" s="77" t="s">
        <v>470</v>
      </c>
      <c r="AJ19" s="76"/>
      <c r="AK19" s="21" t="e">
        <f>VLOOKUP(B19,[1]PROJECT!$B$11:$AT$25,45,0)</f>
        <v>#N/A</v>
      </c>
      <c r="AL19" s="21" t="str">
        <f>VLOOKUP(B19,'[1]Muster Roll'!$B$10:$B$111,1,0)</f>
        <v>M011</v>
      </c>
    </row>
    <row r="20" spans="1:38" s="21" customFormat="1" ht="30.75" customHeight="1">
      <c r="A20" s="22">
        <f t="shared" si="8"/>
        <v>10</v>
      </c>
      <c r="B20" s="46" t="s">
        <v>68</v>
      </c>
      <c r="C20" s="36" t="s">
        <v>69</v>
      </c>
      <c r="D20" s="36" t="s">
        <v>70</v>
      </c>
      <c r="E20" s="36" t="s">
        <v>40</v>
      </c>
      <c r="F20" s="42">
        <v>101441254855</v>
      </c>
      <c r="G20" s="36">
        <v>6928600729</v>
      </c>
      <c r="H20" s="39">
        <v>35861</v>
      </c>
      <c r="I20" s="36" t="s">
        <v>245</v>
      </c>
      <c r="J20" s="47">
        <v>10075</v>
      </c>
      <c r="K20" s="47">
        <v>6717</v>
      </c>
      <c r="L20" s="47">
        <v>0</v>
      </c>
      <c r="M20" s="47">
        <v>807</v>
      </c>
      <c r="N20" s="48">
        <f t="shared" si="9"/>
        <v>17599</v>
      </c>
      <c r="O20" s="47">
        <v>161</v>
      </c>
      <c r="P20" s="18">
        <v>26</v>
      </c>
      <c r="Q20" s="18"/>
      <c r="R20" s="18">
        <f t="shared" si="10"/>
        <v>26</v>
      </c>
      <c r="S20" s="18">
        <v>32</v>
      </c>
      <c r="T20" s="18"/>
      <c r="U20" s="26">
        <f t="shared" si="0"/>
        <v>9702</v>
      </c>
      <c r="V20" s="26">
        <f t="shared" si="1"/>
        <v>6468</v>
      </c>
      <c r="W20" s="26">
        <f t="shared" si="2"/>
        <v>0</v>
      </c>
      <c r="X20" s="26">
        <f t="shared" si="3"/>
        <v>777</v>
      </c>
      <c r="Y20" s="26">
        <f t="shared" si="4"/>
        <v>5152</v>
      </c>
      <c r="Z20" s="26"/>
      <c r="AA20" s="29">
        <f t="shared" si="11"/>
        <v>22099</v>
      </c>
      <c r="AB20" s="30">
        <f t="shared" si="5"/>
        <v>1164</v>
      </c>
      <c r="AC20" s="30">
        <f t="shared" si="12"/>
        <v>166</v>
      </c>
      <c r="AD20" s="19">
        <f t="shared" si="6"/>
        <v>1330</v>
      </c>
      <c r="AE20" s="19"/>
      <c r="AF20" s="19">
        <f t="shared" si="7"/>
        <v>20769</v>
      </c>
      <c r="AG20" s="20" t="s">
        <v>35</v>
      </c>
      <c r="AH20" s="66" t="s">
        <v>270</v>
      </c>
      <c r="AI20" s="67" t="s">
        <v>261</v>
      </c>
      <c r="AJ20" s="76"/>
      <c r="AK20" s="21" t="e">
        <f>VLOOKUP(B20,[1]PROJECT!$B$11:$AT$25,45,0)</f>
        <v>#N/A</v>
      </c>
      <c r="AL20" s="21" t="str">
        <f>VLOOKUP(B20,'[1]Muster Roll'!$B$10:$B$111,1,0)</f>
        <v>M012</v>
      </c>
    </row>
    <row r="21" spans="1:38" s="21" customFormat="1" ht="30.75" customHeight="1">
      <c r="A21" s="22">
        <f t="shared" si="8"/>
        <v>11</v>
      </c>
      <c r="B21" s="46" t="s">
        <v>71</v>
      </c>
      <c r="C21" s="36" t="s">
        <v>72</v>
      </c>
      <c r="D21" s="36" t="s">
        <v>73</v>
      </c>
      <c r="E21" s="36" t="s">
        <v>40</v>
      </c>
      <c r="F21" s="42">
        <v>101647720149</v>
      </c>
      <c r="G21" s="36">
        <v>6930780288</v>
      </c>
      <c r="H21" s="39">
        <v>34038</v>
      </c>
      <c r="I21" s="36" t="s">
        <v>245</v>
      </c>
      <c r="J21" s="47">
        <v>10075</v>
      </c>
      <c r="K21" s="47">
        <v>6717</v>
      </c>
      <c r="L21" s="47">
        <v>0</v>
      </c>
      <c r="M21" s="47">
        <v>807</v>
      </c>
      <c r="N21" s="48">
        <f t="shared" si="9"/>
        <v>17599</v>
      </c>
      <c r="O21" s="47">
        <v>161</v>
      </c>
      <c r="P21" s="18">
        <v>25</v>
      </c>
      <c r="Q21" s="18"/>
      <c r="R21" s="18">
        <f t="shared" si="10"/>
        <v>25</v>
      </c>
      <c r="S21" s="18">
        <v>0</v>
      </c>
      <c r="T21" s="18"/>
      <c r="U21" s="26">
        <f t="shared" si="0"/>
        <v>9329</v>
      </c>
      <c r="V21" s="26">
        <f t="shared" si="1"/>
        <v>6219</v>
      </c>
      <c r="W21" s="26">
        <f t="shared" si="2"/>
        <v>0</v>
      </c>
      <c r="X21" s="26">
        <f t="shared" si="3"/>
        <v>747</v>
      </c>
      <c r="Y21" s="26">
        <f t="shared" si="4"/>
        <v>0</v>
      </c>
      <c r="Z21" s="26"/>
      <c r="AA21" s="29">
        <f t="shared" si="11"/>
        <v>16295</v>
      </c>
      <c r="AB21" s="30">
        <f t="shared" si="5"/>
        <v>1119</v>
      </c>
      <c r="AC21" s="30">
        <f t="shared" si="12"/>
        <v>123</v>
      </c>
      <c r="AD21" s="19">
        <f t="shared" si="6"/>
        <v>1242</v>
      </c>
      <c r="AE21" s="19"/>
      <c r="AF21" s="19">
        <f t="shared" si="7"/>
        <v>15053</v>
      </c>
      <c r="AG21" s="23" t="s">
        <v>35</v>
      </c>
      <c r="AH21" s="77">
        <v>10120041399</v>
      </c>
      <c r="AI21" s="77" t="s">
        <v>468</v>
      </c>
      <c r="AJ21" s="76"/>
      <c r="AK21" s="21" t="e">
        <f>VLOOKUP(B21,[1]PROJECT!$B$11:$AT$25,45,0)</f>
        <v>#N/A</v>
      </c>
      <c r="AL21" s="21" t="str">
        <f>VLOOKUP(B21,'[1]Muster Roll'!$B$10:$B$111,1,0)</f>
        <v>M013</v>
      </c>
    </row>
    <row r="22" spans="1:38" s="21" customFormat="1" ht="30.75" customHeight="1">
      <c r="A22" s="22">
        <f t="shared" si="8"/>
        <v>12</v>
      </c>
      <c r="B22" s="46" t="s">
        <v>74</v>
      </c>
      <c r="C22" s="36" t="s">
        <v>75</v>
      </c>
      <c r="D22" s="36" t="s">
        <v>76</v>
      </c>
      <c r="E22" s="36" t="s">
        <v>40</v>
      </c>
      <c r="F22" s="42">
        <v>101618901704</v>
      </c>
      <c r="G22" s="36">
        <v>6929849978</v>
      </c>
      <c r="H22" s="39">
        <v>36844</v>
      </c>
      <c r="I22" s="36" t="s">
        <v>245</v>
      </c>
      <c r="J22" s="47">
        <v>10075</v>
      </c>
      <c r="K22" s="47">
        <v>6717</v>
      </c>
      <c r="L22" s="47">
        <v>0</v>
      </c>
      <c r="M22" s="47">
        <v>807</v>
      </c>
      <c r="N22" s="48">
        <f t="shared" si="9"/>
        <v>17599</v>
      </c>
      <c r="O22" s="47">
        <v>161</v>
      </c>
      <c r="P22" s="18">
        <v>22</v>
      </c>
      <c r="Q22" s="18"/>
      <c r="R22" s="18">
        <f t="shared" si="10"/>
        <v>22</v>
      </c>
      <c r="S22" s="18">
        <v>0</v>
      </c>
      <c r="T22" s="18"/>
      <c r="U22" s="26">
        <f t="shared" si="0"/>
        <v>8209</v>
      </c>
      <c r="V22" s="26">
        <f t="shared" si="1"/>
        <v>5473</v>
      </c>
      <c r="W22" s="26">
        <f t="shared" si="2"/>
        <v>0</v>
      </c>
      <c r="X22" s="26">
        <f t="shared" si="3"/>
        <v>658</v>
      </c>
      <c r="Y22" s="26">
        <f t="shared" si="4"/>
        <v>0</v>
      </c>
      <c r="Z22" s="26"/>
      <c r="AA22" s="29">
        <f t="shared" si="11"/>
        <v>14340</v>
      </c>
      <c r="AB22" s="30">
        <f t="shared" si="5"/>
        <v>985</v>
      </c>
      <c r="AC22" s="30">
        <f t="shared" si="12"/>
        <v>108</v>
      </c>
      <c r="AD22" s="19">
        <f t="shared" si="6"/>
        <v>1093</v>
      </c>
      <c r="AE22" s="19"/>
      <c r="AF22" s="19">
        <f t="shared" si="7"/>
        <v>13247</v>
      </c>
      <c r="AG22" s="23" t="s">
        <v>35</v>
      </c>
      <c r="AH22" s="77">
        <v>10120041413</v>
      </c>
      <c r="AI22" s="77" t="s">
        <v>468</v>
      </c>
      <c r="AJ22" s="76"/>
      <c r="AK22" s="21" t="e">
        <f>VLOOKUP(B22,[1]PROJECT!$B$11:$AT$25,45,0)</f>
        <v>#N/A</v>
      </c>
      <c r="AL22" s="21" t="str">
        <f>VLOOKUP(B22,'[1]Muster Roll'!$B$10:$B$111,1,0)</f>
        <v>M014</v>
      </c>
    </row>
    <row r="23" spans="1:38" s="21" customFormat="1" ht="30.75" customHeight="1">
      <c r="A23" s="22">
        <f t="shared" si="8"/>
        <v>13</v>
      </c>
      <c r="B23" s="46" t="s">
        <v>77</v>
      </c>
      <c r="C23" s="36" t="s">
        <v>78</v>
      </c>
      <c r="D23" s="36" t="s">
        <v>79</v>
      </c>
      <c r="E23" s="36" t="s">
        <v>40</v>
      </c>
      <c r="F23" s="42">
        <v>101141662917</v>
      </c>
      <c r="G23" s="36">
        <v>6927038361</v>
      </c>
      <c r="H23" s="39">
        <v>35261</v>
      </c>
      <c r="I23" s="36" t="s">
        <v>245</v>
      </c>
      <c r="J23" s="47">
        <v>10075</v>
      </c>
      <c r="K23" s="47">
        <v>6717</v>
      </c>
      <c r="L23" s="47">
        <v>0</v>
      </c>
      <c r="M23" s="47">
        <v>807</v>
      </c>
      <c r="N23" s="48">
        <f t="shared" si="9"/>
        <v>17599</v>
      </c>
      <c r="O23" s="47">
        <v>161</v>
      </c>
      <c r="P23" s="18">
        <v>27</v>
      </c>
      <c r="Q23" s="18"/>
      <c r="R23" s="18">
        <f t="shared" si="10"/>
        <v>27</v>
      </c>
      <c r="S23" s="18">
        <v>16</v>
      </c>
      <c r="T23" s="18"/>
      <c r="U23" s="26">
        <f t="shared" si="0"/>
        <v>10075</v>
      </c>
      <c r="V23" s="26">
        <f t="shared" si="1"/>
        <v>6717</v>
      </c>
      <c r="W23" s="26">
        <f t="shared" si="2"/>
        <v>0</v>
      </c>
      <c r="X23" s="26">
        <f t="shared" si="3"/>
        <v>807</v>
      </c>
      <c r="Y23" s="26">
        <f t="shared" si="4"/>
        <v>2576</v>
      </c>
      <c r="Z23" s="26"/>
      <c r="AA23" s="29">
        <f t="shared" si="11"/>
        <v>20175</v>
      </c>
      <c r="AB23" s="30">
        <f t="shared" si="5"/>
        <v>1209</v>
      </c>
      <c r="AC23" s="30">
        <f t="shared" si="12"/>
        <v>152</v>
      </c>
      <c r="AD23" s="19">
        <f t="shared" si="6"/>
        <v>1361</v>
      </c>
      <c r="AE23" s="19"/>
      <c r="AF23" s="19">
        <f t="shared" si="7"/>
        <v>18814</v>
      </c>
      <c r="AG23" s="20" t="s">
        <v>35</v>
      </c>
      <c r="AH23" s="66" t="s">
        <v>272</v>
      </c>
      <c r="AI23" s="67" t="s">
        <v>261</v>
      </c>
      <c r="AJ23" s="76"/>
      <c r="AK23" s="21">
        <f>VLOOKUP(B23,[1]PROJECT!$B$11:$AT$25,45,0)</f>
        <v>0</v>
      </c>
      <c r="AL23" s="21" t="str">
        <f>VLOOKUP(B23,'[1]Muster Roll'!$B$10:$B$111,1,0)</f>
        <v>M015</v>
      </c>
    </row>
    <row r="24" spans="1:38" s="21" customFormat="1" ht="30.75" customHeight="1">
      <c r="A24" s="22">
        <f t="shared" si="8"/>
        <v>14</v>
      </c>
      <c r="B24" s="46" t="s">
        <v>80</v>
      </c>
      <c r="C24" s="36" t="s">
        <v>81</v>
      </c>
      <c r="D24" s="36" t="s">
        <v>82</v>
      </c>
      <c r="E24" s="36" t="s">
        <v>40</v>
      </c>
      <c r="F24" s="42">
        <v>101401208945</v>
      </c>
      <c r="G24" s="36">
        <v>6928672564</v>
      </c>
      <c r="H24" s="39">
        <v>35100</v>
      </c>
      <c r="I24" s="36" t="s">
        <v>245</v>
      </c>
      <c r="J24" s="47">
        <v>10075</v>
      </c>
      <c r="K24" s="47">
        <v>6717</v>
      </c>
      <c r="L24" s="47">
        <v>0</v>
      </c>
      <c r="M24" s="47">
        <v>807</v>
      </c>
      <c r="N24" s="48">
        <f t="shared" si="9"/>
        <v>17599</v>
      </c>
      <c r="O24" s="47">
        <v>161</v>
      </c>
      <c r="P24" s="18">
        <v>26</v>
      </c>
      <c r="Q24" s="18"/>
      <c r="R24" s="18">
        <f t="shared" si="10"/>
        <v>26</v>
      </c>
      <c r="S24" s="18">
        <v>0</v>
      </c>
      <c r="T24" s="18"/>
      <c r="U24" s="26">
        <f t="shared" si="0"/>
        <v>9702</v>
      </c>
      <c r="V24" s="26">
        <f t="shared" si="1"/>
        <v>6468</v>
      </c>
      <c r="W24" s="26">
        <f t="shared" si="2"/>
        <v>0</v>
      </c>
      <c r="X24" s="26">
        <f t="shared" si="3"/>
        <v>777</v>
      </c>
      <c r="Y24" s="26">
        <f t="shared" si="4"/>
        <v>0</v>
      </c>
      <c r="Z24" s="26"/>
      <c r="AA24" s="29">
        <f t="shared" si="11"/>
        <v>16947</v>
      </c>
      <c r="AB24" s="30">
        <f t="shared" si="5"/>
        <v>1164</v>
      </c>
      <c r="AC24" s="30">
        <f t="shared" si="12"/>
        <v>128</v>
      </c>
      <c r="AD24" s="19">
        <f t="shared" si="6"/>
        <v>1292</v>
      </c>
      <c r="AE24" s="19"/>
      <c r="AF24" s="19">
        <f t="shared" si="7"/>
        <v>15655</v>
      </c>
      <c r="AG24" s="20" t="s">
        <v>35</v>
      </c>
      <c r="AH24" s="68" t="s">
        <v>273</v>
      </c>
      <c r="AI24" s="69" t="s">
        <v>261</v>
      </c>
      <c r="AJ24" s="76"/>
      <c r="AK24" s="21" t="e">
        <f>VLOOKUP(B24,[1]PROJECT!$B$11:$AT$25,45,0)</f>
        <v>#N/A</v>
      </c>
      <c r="AL24" s="21" t="str">
        <f>VLOOKUP(B24,'[1]Muster Roll'!$B$10:$B$111,1,0)</f>
        <v>M016</v>
      </c>
    </row>
    <row r="25" spans="1:38" s="21" customFormat="1" ht="30.75" customHeight="1">
      <c r="A25" s="22">
        <f t="shared" si="8"/>
        <v>15</v>
      </c>
      <c r="B25" s="46" t="s">
        <v>83</v>
      </c>
      <c r="C25" s="36" t="s">
        <v>84</v>
      </c>
      <c r="D25" s="36" t="s">
        <v>85</v>
      </c>
      <c r="E25" s="36" t="s">
        <v>40</v>
      </c>
      <c r="F25" s="42">
        <v>101066486942</v>
      </c>
      <c r="G25" s="36">
        <v>1713666957</v>
      </c>
      <c r="H25" s="39" t="s">
        <v>249</v>
      </c>
      <c r="I25" s="36" t="s">
        <v>245</v>
      </c>
      <c r="J25" s="47">
        <v>10075</v>
      </c>
      <c r="K25" s="47">
        <v>6717</v>
      </c>
      <c r="L25" s="47">
        <v>0</v>
      </c>
      <c r="M25" s="47">
        <v>807</v>
      </c>
      <c r="N25" s="48">
        <f t="shared" si="9"/>
        <v>17599</v>
      </c>
      <c r="O25" s="47">
        <v>161</v>
      </c>
      <c r="P25" s="18">
        <v>26</v>
      </c>
      <c r="Q25" s="18"/>
      <c r="R25" s="18">
        <f t="shared" si="10"/>
        <v>26</v>
      </c>
      <c r="S25" s="18">
        <v>0</v>
      </c>
      <c r="T25" s="18"/>
      <c r="U25" s="26">
        <f t="shared" si="0"/>
        <v>9702</v>
      </c>
      <c r="V25" s="26">
        <f t="shared" si="1"/>
        <v>6468</v>
      </c>
      <c r="W25" s="26">
        <f t="shared" si="2"/>
        <v>0</v>
      </c>
      <c r="X25" s="26">
        <f t="shared" si="3"/>
        <v>777</v>
      </c>
      <c r="Y25" s="26">
        <f t="shared" si="4"/>
        <v>0</v>
      </c>
      <c r="Z25" s="26"/>
      <c r="AA25" s="29">
        <f t="shared" si="11"/>
        <v>16947</v>
      </c>
      <c r="AB25" s="30">
        <f t="shared" si="5"/>
        <v>1164</v>
      </c>
      <c r="AC25" s="30">
        <f t="shared" si="12"/>
        <v>128</v>
      </c>
      <c r="AD25" s="19">
        <f t="shared" si="6"/>
        <v>1292</v>
      </c>
      <c r="AE25" s="19"/>
      <c r="AF25" s="19">
        <f t="shared" si="7"/>
        <v>15655</v>
      </c>
      <c r="AG25" s="20" t="s">
        <v>35</v>
      </c>
      <c r="AH25" s="66" t="s">
        <v>274</v>
      </c>
      <c r="AI25" s="67" t="s">
        <v>261</v>
      </c>
      <c r="AJ25" s="76"/>
      <c r="AK25" s="21" t="e">
        <f>VLOOKUP(B25,[1]PROJECT!$B$11:$AT$25,45,0)</f>
        <v>#N/A</v>
      </c>
      <c r="AL25" s="21" t="str">
        <f>VLOOKUP(B25,'[1]Muster Roll'!$B$10:$B$111,1,0)</f>
        <v>M017</v>
      </c>
    </row>
    <row r="26" spans="1:38" s="21" customFormat="1" ht="30.75" customHeight="1">
      <c r="A26" s="22">
        <f t="shared" si="8"/>
        <v>16</v>
      </c>
      <c r="B26" s="46" t="s">
        <v>86</v>
      </c>
      <c r="C26" s="36" t="s">
        <v>87</v>
      </c>
      <c r="D26" s="36" t="s">
        <v>88</v>
      </c>
      <c r="E26" s="36" t="s">
        <v>40</v>
      </c>
      <c r="F26" s="42">
        <v>101401209433</v>
      </c>
      <c r="G26" s="36">
        <v>6927094736</v>
      </c>
      <c r="H26" s="39" t="s">
        <v>250</v>
      </c>
      <c r="I26" s="36" t="s">
        <v>245</v>
      </c>
      <c r="J26" s="47">
        <v>10075</v>
      </c>
      <c r="K26" s="47">
        <v>6717</v>
      </c>
      <c r="L26" s="47">
        <v>0</v>
      </c>
      <c r="M26" s="47">
        <v>807</v>
      </c>
      <c r="N26" s="48">
        <f t="shared" si="9"/>
        <v>17599</v>
      </c>
      <c r="O26" s="47">
        <v>161</v>
      </c>
      <c r="P26" s="18">
        <v>26</v>
      </c>
      <c r="Q26" s="18"/>
      <c r="R26" s="18">
        <f t="shared" si="10"/>
        <v>26</v>
      </c>
      <c r="S26" s="18">
        <v>8</v>
      </c>
      <c r="T26" s="18"/>
      <c r="U26" s="26">
        <f t="shared" si="0"/>
        <v>9702</v>
      </c>
      <c r="V26" s="26">
        <f t="shared" si="1"/>
        <v>6468</v>
      </c>
      <c r="W26" s="26">
        <f t="shared" si="2"/>
        <v>0</v>
      </c>
      <c r="X26" s="26">
        <f t="shared" si="3"/>
        <v>777</v>
      </c>
      <c r="Y26" s="26">
        <f t="shared" si="4"/>
        <v>1288</v>
      </c>
      <c r="Z26" s="26"/>
      <c r="AA26" s="29">
        <f t="shared" si="11"/>
        <v>18235</v>
      </c>
      <c r="AB26" s="30">
        <f t="shared" si="5"/>
        <v>1164</v>
      </c>
      <c r="AC26" s="30">
        <f t="shared" si="12"/>
        <v>137</v>
      </c>
      <c r="AD26" s="19">
        <f t="shared" si="6"/>
        <v>1301</v>
      </c>
      <c r="AE26" s="19"/>
      <c r="AF26" s="19">
        <f t="shared" si="7"/>
        <v>16934</v>
      </c>
      <c r="AG26" s="20" t="s">
        <v>35</v>
      </c>
      <c r="AH26" s="70" t="s">
        <v>275</v>
      </c>
      <c r="AI26" s="69" t="s">
        <v>261</v>
      </c>
      <c r="AJ26" s="76"/>
      <c r="AK26" s="21">
        <f>VLOOKUP(B26,[1]PROJECT!$B$11:$AT$25,45,0)</f>
        <v>0</v>
      </c>
      <c r="AL26" s="21" t="str">
        <f>VLOOKUP(B26,'[1]Muster Roll'!$B$10:$B$111,1,0)</f>
        <v>M018</v>
      </c>
    </row>
    <row r="27" spans="1:38" s="21" customFormat="1" ht="30.75" customHeight="1">
      <c r="A27" s="22">
        <f t="shared" si="8"/>
        <v>17</v>
      </c>
      <c r="B27" s="46" t="s">
        <v>89</v>
      </c>
      <c r="C27" s="36" t="s">
        <v>90</v>
      </c>
      <c r="D27" s="36" t="s">
        <v>91</v>
      </c>
      <c r="E27" s="36" t="s">
        <v>40</v>
      </c>
      <c r="F27" s="42">
        <v>101199947067</v>
      </c>
      <c r="G27" s="36">
        <v>6929849997</v>
      </c>
      <c r="H27" s="39" t="s">
        <v>251</v>
      </c>
      <c r="I27" s="36" t="s">
        <v>245</v>
      </c>
      <c r="J27" s="47">
        <v>10075</v>
      </c>
      <c r="K27" s="47">
        <v>6717</v>
      </c>
      <c r="L27" s="47">
        <v>0</v>
      </c>
      <c r="M27" s="47">
        <v>807</v>
      </c>
      <c r="N27" s="48">
        <f t="shared" si="9"/>
        <v>17599</v>
      </c>
      <c r="O27" s="47">
        <v>161</v>
      </c>
      <c r="P27" s="18">
        <v>27</v>
      </c>
      <c r="Q27" s="18"/>
      <c r="R27" s="18">
        <f t="shared" si="10"/>
        <v>27</v>
      </c>
      <c r="S27" s="18">
        <v>16</v>
      </c>
      <c r="T27" s="18"/>
      <c r="U27" s="26">
        <f t="shared" si="0"/>
        <v>10075</v>
      </c>
      <c r="V27" s="26">
        <f t="shared" si="1"/>
        <v>6717</v>
      </c>
      <c r="W27" s="26">
        <f t="shared" si="2"/>
        <v>0</v>
      </c>
      <c r="X27" s="26">
        <f t="shared" si="3"/>
        <v>807</v>
      </c>
      <c r="Y27" s="26">
        <f t="shared" si="4"/>
        <v>2576</v>
      </c>
      <c r="Z27" s="26"/>
      <c r="AA27" s="29">
        <f t="shared" si="11"/>
        <v>20175</v>
      </c>
      <c r="AB27" s="30">
        <f t="shared" si="5"/>
        <v>1209</v>
      </c>
      <c r="AC27" s="30">
        <f t="shared" si="12"/>
        <v>152</v>
      </c>
      <c r="AD27" s="19">
        <f t="shared" si="6"/>
        <v>1361</v>
      </c>
      <c r="AE27" s="19"/>
      <c r="AF27" s="19">
        <f t="shared" si="7"/>
        <v>18814</v>
      </c>
      <c r="AG27" s="20" t="s">
        <v>35</v>
      </c>
      <c r="AH27" s="70" t="s">
        <v>276</v>
      </c>
      <c r="AI27" s="69" t="s">
        <v>261</v>
      </c>
      <c r="AJ27" s="76"/>
      <c r="AK27" s="21" t="e">
        <f>VLOOKUP(B27,[1]PROJECT!$B$11:$AT$25,45,0)</f>
        <v>#N/A</v>
      </c>
      <c r="AL27" s="21" t="str">
        <f>VLOOKUP(B27,'[1]Muster Roll'!$B$10:$B$111,1,0)</f>
        <v>M019</v>
      </c>
    </row>
    <row r="28" spans="1:38" s="21" customFormat="1" ht="30.75" customHeight="1">
      <c r="A28" s="22">
        <f t="shared" si="8"/>
        <v>18</v>
      </c>
      <c r="B28" s="46" t="s">
        <v>92</v>
      </c>
      <c r="C28" s="36" t="s">
        <v>93</v>
      </c>
      <c r="D28" s="36" t="s">
        <v>94</v>
      </c>
      <c r="E28" s="36" t="s">
        <v>40</v>
      </c>
      <c r="F28" s="42">
        <v>101606373952</v>
      </c>
      <c r="G28" s="36">
        <v>6930468276</v>
      </c>
      <c r="H28" s="39">
        <v>35991</v>
      </c>
      <c r="I28" s="36" t="s">
        <v>245</v>
      </c>
      <c r="J28" s="47">
        <v>10075</v>
      </c>
      <c r="K28" s="47">
        <v>6717</v>
      </c>
      <c r="L28" s="47">
        <v>0</v>
      </c>
      <c r="M28" s="47">
        <v>807</v>
      </c>
      <c r="N28" s="48">
        <f t="shared" si="9"/>
        <v>17599</v>
      </c>
      <c r="O28" s="47">
        <v>161</v>
      </c>
      <c r="P28" s="18">
        <v>25</v>
      </c>
      <c r="Q28" s="18"/>
      <c r="R28" s="18">
        <f t="shared" si="10"/>
        <v>25</v>
      </c>
      <c r="S28" s="18">
        <v>0</v>
      </c>
      <c r="T28" s="18"/>
      <c r="U28" s="26">
        <f t="shared" si="0"/>
        <v>9329</v>
      </c>
      <c r="V28" s="26">
        <f t="shared" si="1"/>
        <v>6219</v>
      </c>
      <c r="W28" s="26">
        <f t="shared" si="2"/>
        <v>0</v>
      </c>
      <c r="X28" s="26">
        <f t="shared" si="3"/>
        <v>747</v>
      </c>
      <c r="Y28" s="26">
        <f t="shared" si="4"/>
        <v>0</v>
      </c>
      <c r="Z28" s="26"/>
      <c r="AA28" s="29">
        <f t="shared" si="11"/>
        <v>16295</v>
      </c>
      <c r="AB28" s="30">
        <f t="shared" si="5"/>
        <v>1119</v>
      </c>
      <c r="AC28" s="30">
        <f t="shared" si="12"/>
        <v>123</v>
      </c>
      <c r="AD28" s="19">
        <f t="shared" si="6"/>
        <v>1242</v>
      </c>
      <c r="AE28" s="19"/>
      <c r="AF28" s="19">
        <f t="shared" si="7"/>
        <v>15053</v>
      </c>
      <c r="AG28" s="20" t="s">
        <v>35</v>
      </c>
      <c r="AH28" s="68" t="s">
        <v>277</v>
      </c>
      <c r="AI28" s="69" t="s">
        <v>261</v>
      </c>
      <c r="AJ28" s="76"/>
      <c r="AK28" s="21">
        <f>VLOOKUP(B28,[1]PROJECT!$B$11:$AT$25,45,0)</f>
        <v>0</v>
      </c>
      <c r="AL28" s="21" t="str">
        <f>VLOOKUP(B28,'[1]Muster Roll'!$B$10:$B$111,1,0)</f>
        <v>M020</v>
      </c>
    </row>
    <row r="29" spans="1:38" s="21" customFormat="1" ht="30.75" customHeight="1">
      <c r="A29" s="22">
        <f t="shared" si="8"/>
        <v>19</v>
      </c>
      <c r="B29" s="46" t="s">
        <v>95</v>
      </c>
      <c r="C29" s="36" t="s">
        <v>96</v>
      </c>
      <c r="D29" s="36" t="s">
        <v>97</v>
      </c>
      <c r="E29" s="36" t="s">
        <v>40</v>
      </c>
      <c r="F29" s="42">
        <v>101597341981</v>
      </c>
      <c r="G29" s="36">
        <v>6930682161</v>
      </c>
      <c r="H29" s="39">
        <v>35244</v>
      </c>
      <c r="I29" s="36" t="s">
        <v>245</v>
      </c>
      <c r="J29" s="47">
        <v>10075</v>
      </c>
      <c r="K29" s="47">
        <v>6717</v>
      </c>
      <c r="L29" s="47">
        <v>0</v>
      </c>
      <c r="M29" s="47">
        <v>807</v>
      </c>
      <c r="N29" s="48">
        <f t="shared" si="9"/>
        <v>17599</v>
      </c>
      <c r="O29" s="47">
        <v>161</v>
      </c>
      <c r="P29" s="18">
        <v>27</v>
      </c>
      <c r="Q29" s="18"/>
      <c r="R29" s="18">
        <f t="shared" si="10"/>
        <v>27</v>
      </c>
      <c r="S29" s="18">
        <v>16</v>
      </c>
      <c r="T29" s="18"/>
      <c r="U29" s="26">
        <f t="shared" si="0"/>
        <v>10075</v>
      </c>
      <c r="V29" s="26">
        <f t="shared" si="1"/>
        <v>6717</v>
      </c>
      <c r="W29" s="26">
        <f t="shared" si="2"/>
        <v>0</v>
      </c>
      <c r="X29" s="26">
        <f t="shared" si="3"/>
        <v>807</v>
      </c>
      <c r="Y29" s="26">
        <f t="shared" si="4"/>
        <v>2576</v>
      </c>
      <c r="Z29" s="26"/>
      <c r="AA29" s="29">
        <f t="shared" si="11"/>
        <v>20175</v>
      </c>
      <c r="AB29" s="30">
        <f t="shared" si="5"/>
        <v>1209</v>
      </c>
      <c r="AC29" s="30">
        <f t="shared" si="12"/>
        <v>152</v>
      </c>
      <c r="AD29" s="19">
        <f t="shared" si="6"/>
        <v>1361</v>
      </c>
      <c r="AE29" s="19"/>
      <c r="AF29" s="19">
        <f t="shared" si="7"/>
        <v>18814</v>
      </c>
      <c r="AG29" s="20" t="s">
        <v>35</v>
      </c>
      <c r="AH29" s="70" t="s">
        <v>278</v>
      </c>
      <c r="AI29" s="71" t="s">
        <v>279</v>
      </c>
      <c r="AJ29" s="76"/>
      <c r="AK29" s="21">
        <f>VLOOKUP(B29,[1]PROJECT!$B$11:$AT$25,45,0)</f>
        <v>0</v>
      </c>
      <c r="AL29" s="21" t="str">
        <f>VLOOKUP(B29,'[1]Muster Roll'!$B$10:$B$111,1,0)</f>
        <v>M021</v>
      </c>
    </row>
    <row r="30" spans="1:38" s="21" customFormat="1" ht="30.75" customHeight="1">
      <c r="A30" s="22">
        <f t="shared" si="8"/>
        <v>20</v>
      </c>
      <c r="B30" s="46" t="s">
        <v>98</v>
      </c>
      <c r="C30" s="36" t="s">
        <v>99</v>
      </c>
      <c r="D30" s="36" t="s">
        <v>100</v>
      </c>
      <c r="E30" s="36" t="s">
        <v>40</v>
      </c>
      <c r="F30" s="42">
        <v>101551631020</v>
      </c>
      <c r="G30" s="36">
        <v>6930526610</v>
      </c>
      <c r="H30" s="39">
        <v>33239</v>
      </c>
      <c r="I30" s="36" t="s">
        <v>245</v>
      </c>
      <c r="J30" s="47">
        <v>10075</v>
      </c>
      <c r="K30" s="47">
        <v>6717</v>
      </c>
      <c r="L30" s="47">
        <v>0</v>
      </c>
      <c r="M30" s="47">
        <v>807</v>
      </c>
      <c r="N30" s="48">
        <f t="shared" si="9"/>
        <v>17599</v>
      </c>
      <c r="O30" s="47">
        <v>161</v>
      </c>
      <c r="P30" s="18">
        <v>27</v>
      </c>
      <c r="Q30" s="18"/>
      <c r="R30" s="18">
        <f t="shared" si="10"/>
        <v>27</v>
      </c>
      <c r="S30" s="18">
        <v>0</v>
      </c>
      <c r="T30" s="18"/>
      <c r="U30" s="26">
        <f t="shared" si="0"/>
        <v>10075</v>
      </c>
      <c r="V30" s="26">
        <f t="shared" si="1"/>
        <v>6717</v>
      </c>
      <c r="W30" s="26">
        <f t="shared" si="2"/>
        <v>0</v>
      </c>
      <c r="X30" s="26">
        <f t="shared" si="3"/>
        <v>807</v>
      </c>
      <c r="Y30" s="26">
        <f t="shared" si="4"/>
        <v>0</v>
      </c>
      <c r="Z30" s="26"/>
      <c r="AA30" s="29">
        <f t="shared" si="11"/>
        <v>17599</v>
      </c>
      <c r="AB30" s="30">
        <f t="shared" si="5"/>
        <v>1209</v>
      </c>
      <c r="AC30" s="30">
        <f t="shared" si="12"/>
        <v>132</v>
      </c>
      <c r="AD30" s="19">
        <f t="shared" si="6"/>
        <v>1341</v>
      </c>
      <c r="AE30" s="19"/>
      <c r="AF30" s="19">
        <f t="shared" si="7"/>
        <v>16258</v>
      </c>
      <c r="AG30" s="20" t="s">
        <v>35</v>
      </c>
      <c r="AH30" s="68" t="s">
        <v>280</v>
      </c>
      <c r="AI30" s="69" t="s">
        <v>261</v>
      </c>
      <c r="AJ30" s="76"/>
      <c r="AK30" s="21" t="e">
        <f>VLOOKUP(B30,[1]PROJECT!$B$11:$AT$25,45,0)</f>
        <v>#N/A</v>
      </c>
      <c r="AL30" s="21" t="str">
        <f>VLOOKUP(B30,'[1]Muster Roll'!$B$10:$B$111,1,0)</f>
        <v>M022</v>
      </c>
    </row>
    <row r="31" spans="1:38" s="21" customFormat="1" ht="30.75" customHeight="1">
      <c r="A31" s="22">
        <f t="shared" si="8"/>
        <v>21</v>
      </c>
      <c r="B31" s="46" t="s">
        <v>101</v>
      </c>
      <c r="C31" s="36" t="s">
        <v>102</v>
      </c>
      <c r="D31" s="36" t="s">
        <v>103</v>
      </c>
      <c r="E31" s="36" t="s">
        <v>40</v>
      </c>
      <c r="F31" s="42">
        <v>100844624819</v>
      </c>
      <c r="G31" s="36">
        <v>6930403222</v>
      </c>
      <c r="H31" s="39">
        <v>33472</v>
      </c>
      <c r="I31" s="36" t="s">
        <v>245</v>
      </c>
      <c r="J31" s="47">
        <v>10075</v>
      </c>
      <c r="K31" s="47">
        <v>6717</v>
      </c>
      <c r="L31" s="47">
        <v>0</v>
      </c>
      <c r="M31" s="47">
        <v>807</v>
      </c>
      <c r="N31" s="48">
        <f t="shared" si="9"/>
        <v>17599</v>
      </c>
      <c r="O31" s="47">
        <v>161</v>
      </c>
      <c r="P31" s="18">
        <v>26</v>
      </c>
      <c r="Q31" s="18"/>
      <c r="R31" s="18">
        <f t="shared" si="10"/>
        <v>26</v>
      </c>
      <c r="S31" s="18">
        <v>0</v>
      </c>
      <c r="T31" s="18"/>
      <c r="U31" s="26">
        <f t="shared" si="0"/>
        <v>9702</v>
      </c>
      <c r="V31" s="26">
        <f t="shared" si="1"/>
        <v>6468</v>
      </c>
      <c r="W31" s="26">
        <f t="shared" si="2"/>
        <v>0</v>
      </c>
      <c r="X31" s="26">
        <f t="shared" si="3"/>
        <v>777</v>
      </c>
      <c r="Y31" s="26">
        <f t="shared" si="4"/>
        <v>0</v>
      </c>
      <c r="Z31" s="26"/>
      <c r="AA31" s="29">
        <f t="shared" si="11"/>
        <v>16947</v>
      </c>
      <c r="AB31" s="30">
        <f t="shared" si="5"/>
        <v>1164</v>
      </c>
      <c r="AC31" s="30">
        <f t="shared" si="12"/>
        <v>128</v>
      </c>
      <c r="AD31" s="19">
        <f t="shared" si="6"/>
        <v>1292</v>
      </c>
      <c r="AE31" s="19"/>
      <c r="AF31" s="19">
        <f t="shared" si="7"/>
        <v>15655</v>
      </c>
      <c r="AG31" s="20" t="s">
        <v>35</v>
      </c>
      <c r="AH31" s="68" t="s">
        <v>281</v>
      </c>
      <c r="AI31" s="69" t="s">
        <v>261</v>
      </c>
      <c r="AJ31" s="76"/>
      <c r="AK31" s="21" t="e">
        <f>VLOOKUP(B31,[1]PROJECT!$B$11:$AT$25,45,0)</f>
        <v>#N/A</v>
      </c>
      <c r="AL31" s="21" t="str">
        <f>VLOOKUP(B31,'[1]Muster Roll'!$B$10:$B$111,1,0)</f>
        <v>M023</v>
      </c>
    </row>
    <row r="32" spans="1:38" s="21" customFormat="1" ht="30.75" customHeight="1">
      <c r="A32" s="22">
        <f t="shared" si="8"/>
        <v>22</v>
      </c>
      <c r="B32" s="46" t="s">
        <v>104</v>
      </c>
      <c r="C32" s="36" t="s">
        <v>105</v>
      </c>
      <c r="D32" s="36" t="s">
        <v>106</v>
      </c>
      <c r="E32" s="36" t="s">
        <v>40</v>
      </c>
      <c r="F32" s="42">
        <v>101275611789</v>
      </c>
      <c r="G32" s="36">
        <v>6927802289</v>
      </c>
      <c r="H32" s="39">
        <v>34683</v>
      </c>
      <c r="I32" s="36" t="s">
        <v>245</v>
      </c>
      <c r="J32" s="47">
        <v>10075</v>
      </c>
      <c r="K32" s="47">
        <v>6717</v>
      </c>
      <c r="L32" s="47">
        <v>0</v>
      </c>
      <c r="M32" s="47">
        <v>807</v>
      </c>
      <c r="N32" s="48">
        <f t="shared" si="9"/>
        <v>17599</v>
      </c>
      <c r="O32" s="47">
        <v>161</v>
      </c>
      <c r="P32" s="18">
        <v>26</v>
      </c>
      <c r="Q32" s="18"/>
      <c r="R32" s="18">
        <f t="shared" si="10"/>
        <v>26</v>
      </c>
      <c r="S32" s="18">
        <v>0</v>
      </c>
      <c r="T32" s="18"/>
      <c r="U32" s="26">
        <f t="shared" si="0"/>
        <v>9702</v>
      </c>
      <c r="V32" s="26">
        <f t="shared" si="1"/>
        <v>6468</v>
      </c>
      <c r="W32" s="26">
        <f t="shared" si="2"/>
        <v>0</v>
      </c>
      <c r="X32" s="26">
        <f t="shared" si="3"/>
        <v>777</v>
      </c>
      <c r="Y32" s="26">
        <f t="shared" si="4"/>
        <v>0</v>
      </c>
      <c r="Z32" s="26"/>
      <c r="AA32" s="29">
        <f t="shared" si="11"/>
        <v>16947</v>
      </c>
      <c r="AB32" s="30">
        <f t="shared" si="5"/>
        <v>1164</v>
      </c>
      <c r="AC32" s="30">
        <f t="shared" si="12"/>
        <v>128</v>
      </c>
      <c r="AD32" s="19">
        <f t="shared" si="6"/>
        <v>1292</v>
      </c>
      <c r="AE32" s="19"/>
      <c r="AF32" s="19">
        <f t="shared" si="7"/>
        <v>15655</v>
      </c>
      <c r="AG32" s="20" t="s">
        <v>329</v>
      </c>
      <c r="AH32" s="72" t="s">
        <v>334</v>
      </c>
      <c r="AI32" s="45" t="s">
        <v>335</v>
      </c>
      <c r="AJ32" s="76"/>
      <c r="AK32" s="21" t="e">
        <f>VLOOKUP(B32,[1]PROJECT!$B$11:$AT$25,45,0)</f>
        <v>#N/A</v>
      </c>
      <c r="AL32" s="21" t="str">
        <f>VLOOKUP(B32,'[1]Muster Roll'!$B$10:$B$111,1,0)</f>
        <v>M024</v>
      </c>
    </row>
    <row r="33" spans="1:38" s="21" customFormat="1" ht="30.75" customHeight="1">
      <c r="A33" s="22">
        <f t="shared" si="8"/>
        <v>23</v>
      </c>
      <c r="B33" s="46" t="s">
        <v>107</v>
      </c>
      <c r="C33" s="36" t="s">
        <v>108</v>
      </c>
      <c r="D33" s="36" t="s">
        <v>109</v>
      </c>
      <c r="E33" s="36" t="s">
        <v>40</v>
      </c>
      <c r="F33" s="42">
        <v>100584302193</v>
      </c>
      <c r="G33" s="36">
        <v>6929942150</v>
      </c>
      <c r="H33" s="39">
        <v>34790</v>
      </c>
      <c r="I33" s="36" t="s">
        <v>245</v>
      </c>
      <c r="J33" s="47">
        <v>10075</v>
      </c>
      <c r="K33" s="47">
        <v>6717</v>
      </c>
      <c r="L33" s="47">
        <v>0</v>
      </c>
      <c r="M33" s="47">
        <v>807</v>
      </c>
      <c r="N33" s="48">
        <f t="shared" si="9"/>
        <v>17599</v>
      </c>
      <c r="O33" s="47">
        <v>161</v>
      </c>
      <c r="P33" s="18">
        <v>26</v>
      </c>
      <c r="Q33" s="18"/>
      <c r="R33" s="18">
        <f t="shared" si="10"/>
        <v>26</v>
      </c>
      <c r="S33" s="18">
        <v>0</v>
      </c>
      <c r="T33" s="18"/>
      <c r="U33" s="26">
        <f t="shared" si="0"/>
        <v>9702</v>
      </c>
      <c r="V33" s="26">
        <f t="shared" si="1"/>
        <v>6468</v>
      </c>
      <c r="W33" s="26">
        <f t="shared" si="2"/>
        <v>0</v>
      </c>
      <c r="X33" s="26">
        <f t="shared" si="3"/>
        <v>777</v>
      </c>
      <c r="Y33" s="26">
        <f t="shared" si="4"/>
        <v>0</v>
      </c>
      <c r="Z33" s="26"/>
      <c r="AA33" s="29">
        <f t="shared" si="11"/>
        <v>16947</v>
      </c>
      <c r="AB33" s="30">
        <f t="shared" si="5"/>
        <v>1164</v>
      </c>
      <c r="AC33" s="30">
        <f t="shared" si="12"/>
        <v>128</v>
      </c>
      <c r="AD33" s="19">
        <f t="shared" si="6"/>
        <v>1292</v>
      </c>
      <c r="AE33" s="19"/>
      <c r="AF33" s="19">
        <f t="shared" si="7"/>
        <v>15655</v>
      </c>
      <c r="AG33" s="20" t="s">
        <v>35</v>
      </c>
      <c r="AH33" s="66" t="s">
        <v>282</v>
      </c>
      <c r="AI33" s="67" t="s">
        <v>279</v>
      </c>
      <c r="AJ33" s="76"/>
      <c r="AK33" s="21" t="e">
        <f>VLOOKUP(B33,[1]PROJECT!$B$11:$AT$25,45,0)</f>
        <v>#N/A</v>
      </c>
      <c r="AL33" s="21" t="str">
        <f>VLOOKUP(B33,'[1]Muster Roll'!$B$10:$B$111,1,0)</f>
        <v>M025</v>
      </c>
    </row>
    <row r="34" spans="1:38" s="21" customFormat="1" ht="30.75" customHeight="1">
      <c r="A34" s="22">
        <f t="shared" si="8"/>
        <v>24</v>
      </c>
      <c r="B34" s="46" t="s">
        <v>110</v>
      </c>
      <c r="C34" s="36" t="s">
        <v>111</v>
      </c>
      <c r="D34" s="36" t="s">
        <v>112</v>
      </c>
      <c r="E34" s="36" t="s">
        <v>40</v>
      </c>
      <c r="F34" s="42">
        <v>101440730510</v>
      </c>
      <c r="G34" s="36">
        <v>6928133391</v>
      </c>
      <c r="H34" s="39" t="s">
        <v>252</v>
      </c>
      <c r="I34" s="36" t="s">
        <v>245</v>
      </c>
      <c r="J34" s="47">
        <v>10075</v>
      </c>
      <c r="K34" s="47">
        <v>6717</v>
      </c>
      <c r="L34" s="47">
        <v>0</v>
      </c>
      <c r="M34" s="47">
        <v>807</v>
      </c>
      <c r="N34" s="48">
        <f t="shared" si="9"/>
        <v>17599</v>
      </c>
      <c r="O34" s="47">
        <v>161</v>
      </c>
      <c r="P34" s="18">
        <v>27</v>
      </c>
      <c r="Q34" s="18"/>
      <c r="R34" s="18">
        <f t="shared" si="10"/>
        <v>27</v>
      </c>
      <c r="S34" s="18">
        <v>0</v>
      </c>
      <c r="T34" s="18"/>
      <c r="U34" s="26">
        <f t="shared" si="0"/>
        <v>10075</v>
      </c>
      <c r="V34" s="26">
        <f t="shared" si="1"/>
        <v>6717</v>
      </c>
      <c r="W34" s="26">
        <f t="shared" si="2"/>
        <v>0</v>
      </c>
      <c r="X34" s="26">
        <f t="shared" si="3"/>
        <v>807</v>
      </c>
      <c r="Y34" s="26">
        <f t="shared" si="4"/>
        <v>0</v>
      </c>
      <c r="Z34" s="26"/>
      <c r="AA34" s="29">
        <f t="shared" si="11"/>
        <v>17599</v>
      </c>
      <c r="AB34" s="30">
        <f t="shared" si="5"/>
        <v>1209</v>
      </c>
      <c r="AC34" s="30">
        <f t="shared" si="12"/>
        <v>132</v>
      </c>
      <c r="AD34" s="19">
        <f t="shared" si="6"/>
        <v>1341</v>
      </c>
      <c r="AE34" s="19"/>
      <c r="AF34" s="19">
        <f t="shared" si="7"/>
        <v>16258</v>
      </c>
      <c r="AG34" s="23" t="s">
        <v>35</v>
      </c>
      <c r="AH34" s="77">
        <v>10120040566</v>
      </c>
      <c r="AI34" s="77" t="s">
        <v>468</v>
      </c>
      <c r="AJ34" s="76"/>
      <c r="AK34" s="21" t="e">
        <f>VLOOKUP(B34,[1]PROJECT!$B$11:$AT$25,45,0)</f>
        <v>#N/A</v>
      </c>
      <c r="AL34" s="21" t="str">
        <f>VLOOKUP(B34,'[1]Muster Roll'!$B$10:$B$111,1,0)</f>
        <v>M026</v>
      </c>
    </row>
    <row r="35" spans="1:38" s="21" customFormat="1" ht="30.75" customHeight="1">
      <c r="A35" s="22">
        <f t="shared" si="8"/>
        <v>25</v>
      </c>
      <c r="B35" s="46" t="s">
        <v>113</v>
      </c>
      <c r="C35" s="36" t="s">
        <v>114</v>
      </c>
      <c r="D35" s="36" t="s">
        <v>115</v>
      </c>
      <c r="E35" s="36" t="s">
        <v>40</v>
      </c>
      <c r="F35" s="42">
        <v>101401209405</v>
      </c>
      <c r="G35" s="36">
        <v>6928672657</v>
      </c>
      <c r="H35" s="39">
        <v>35599</v>
      </c>
      <c r="I35" s="36" t="s">
        <v>245</v>
      </c>
      <c r="J35" s="47">
        <v>10075</v>
      </c>
      <c r="K35" s="47">
        <v>6717</v>
      </c>
      <c r="L35" s="47">
        <v>0</v>
      </c>
      <c r="M35" s="47">
        <v>807</v>
      </c>
      <c r="N35" s="48">
        <f t="shared" si="9"/>
        <v>17599</v>
      </c>
      <c r="O35" s="47">
        <v>161</v>
      </c>
      <c r="P35" s="18">
        <v>27</v>
      </c>
      <c r="Q35" s="18"/>
      <c r="R35" s="18">
        <f t="shared" si="10"/>
        <v>27</v>
      </c>
      <c r="S35" s="18">
        <v>0</v>
      </c>
      <c r="T35" s="18"/>
      <c r="U35" s="26">
        <f t="shared" si="0"/>
        <v>10075</v>
      </c>
      <c r="V35" s="26">
        <f t="shared" si="1"/>
        <v>6717</v>
      </c>
      <c r="W35" s="26">
        <f t="shared" si="2"/>
        <v>0</v>
      </c>
      <c r="X35" s="26">
        <f t="shared" si="3"/>
        <v>807</v>
      </c>
      <c r="Y35" s="26">
        <f t="shared" si="4"/>
        <v>0</v>
      </c>
      <c r="Z35" s="26"/>
      <c r="AA35" s="29">
        <f t="shared" si="11"/>
        <v>17599</v>
      </c>
      <c r="AB35" s="30">
        <f t="shared" si="5"/>
        <v>1209</v>
      </c>
      <c r="AC35" s="30">
        <f t="shared" si="12"/>
        <v>132</v>
      </c>
      <c r="AD35" s="19">
        <f t="shared" si="6"/>
        <v>1341</v>
      </c>
      <c r="AE35" s="19"/>
      <c r="AF35" s="19">
        <f>AA35-AD35</f>
        <v>16258</v>
      </c>
      <c r="AG35" s="20" t="s">
        <v>35</v>
      </c>
      <c r="AH35" s="70" t="s">
        <v>283</v>
      </c>
      <c r="AI35" s="69" t="s">
        <v>261</v>
      </c>
      <c r="AJ35" s="76"/>
      <c r="AK35" s="21" t="e">
        <f>VLOOKUP(B35,[1]PROJECT!$B$11:$AT$25,45,0)</f>
        <v>#N/A</v>
      </c>
      <c r="AL35" s="21" t="str">
        <f>VLOOKUP(B35,'[1]Muster Roll'!$B$10:$B$111,1,0)</f>
        <v>M027</v>
      </c>
    </row>
    <row r="36" spans="1:38" s="21" customFormat="1" ht="30.75" customHeight="1">
      <c r="A36" s="22">
        <f t="shared" si="8"/>
        <v>26</v>
      </c>
      <c r="B36" s="46" t="s">
        <v>116</v>
      </c>
      <c r="C36" s="36" t="s">
        <v>117</v>
      </c>
      <c r="D36" s="36" t="s">
        <v>118</v>
      </c>
      <c r="E36" s="36" t="s">
        <v>40</v>
      </c>
      <c r="F36" s="42">
        <v>101559063518</v>
      </c>
      <c r="G36" s="36">
        <v>6929850016</v>
      </c>
      <c r="H36" s="39" t="s">
        <v>253</v>
      </c>
      <c r="I36" s="36" t="s">
        <v>245</v>
      </c>
      <c r="J36" s="47">
        <v>10075</v>
      </c>
      <c r="K36" s="47">
        <v>6717</v>
      </c>
      <c r="L36" s="47">
        <v>0</v>
      </c>
      <c r="M36" s="47">
        <v>807</v>
      </c>
      <c r="N36" s="48">
        <f t="shared" si="9"/>
        <v>17599</v>
      </c>
      <c r="O36" s="47">
        <v>161</v>
      </c>
      <c r="P36" s="18">
        <v>27</v>
      </c>
      <c r="Q36" s="18"/>
      <c r="R36" s="18">
        <f t="shared" si="10"/>
        <v>27</v>
      </c>
      <c r="S36" s="18">
        <v>8</v>
      </c>
      <c r="T36" s="18"/>
      <c r="U36" s="26">
        <f t="shared" si="0"/>
        <v>10075</v>
      </c>
      <c r="V36" s="26">
        <f t="shared" si="1"/>
        <v>6717</v>
      </c>
      <c r="W36" s="26">
        <f t="shared" si="2"/>
        <v>0</v>
      </c>
      <c r="X36" s="26">
        <f t="shared" si="3"/>
        <v>807</v>
      </c>
      <c r="Y36" s="26">
        <f t="shared" si="4"/>
        <v>1288</v>
      </c>
      <c r="Z36" s="26"/>
      <c r="AA36" s="29">
        <f t="shared" si="11"/>
        <v>18887</v>
      </c>
      <c r="AB36" s="30">
        <f t="shared" si="5"/>
        <v>1209</v>
      </c>
      <c r="AC36" s="30">
        <f t="shared" si="12"/>
        <v>142</v>
      </c>
      <c r="AD36" s="19">
        <f t="shared" si="6"/>
        <v>1351</v>
      </c>
      <c r="AE36" s="19"/>
      <c r="AF36" s="19">
        <f t="shared" ref="AF36:AF79" si="13">AA36-AD36</f>
        <v>17536</v>
      </c>
      <c r="AG36" s="20" t="s">
        <v>35</v>
      </c>
      <c r="AH36" s="70" t="s">
        <v>284</v>
      </c>
      <c r="AI36" s="67" t="s">
        <v>261</v>
      </c>
      <c r="AJ36" s="76"/>
      <c r="AK36" s="21" t="e">
        <f>VLOOKUP(B36,[1]PROJECT!$B$11:$AT$25,45,0)</f>
        <v>#N/A</v>
      </c>
      <c r="AL36" s="21" t="str">
        <f>VLOOKUP(B36,'[1]Muster Roll'!$B$10:$B$111,1,0)</f>
        <v>M028</v>
      </c>
    </row>
    <row r="37" spans="1:38" s="21" customFormat="1" ht="30.75" customHeight="1">
      <c r="A37" s="22">
        <f t="shared" si="8"/>
        <v>27</v>
      </c>
      <c r="B37" s="46" t="s">
        <v>119</v>
      </c>
      <c r="C37" s="36" t="s">
        <v>120</v>
      </c>
      <c r="D37" s="36" t="s">
        <v>121</v>
      </c>
      <c r="E37" s="36" t="s">
        <v>40</v>
      </c>
      <c r="F37" s="42">
        <v>101583489168</v>
      </c>
      <c r="G37" s="36">
        <v>6930062641</v>
      </c>
      <c r="H37" s="39">
        <v>36331</v>
      </c>
      <c r="I37" s="36" t="s">
        <v>245</v>
      </c>
      <c r="J37" s="47">
        <v>10075</v>
      </c>
      <c r="K37" s="47">
        <v>6717</v>
      </c>
      <c r="L37" s="47">
        <v>0</v>
      </c>
      <c r="M37" s="47">
        <v>807</v>
      </c>
      <c r="N37" s="48">
        <f t="shared" si="9"/>
        <v>17599</v>
      </c>
      <c r="O37" s="47">
        <v>161</v>
      </c>
      <c r="P37" s="18">
        <v>13</v>
      </c>
      <c r="Q37" s="18"/>
      <c r="R37" s="18">
        <f t="shared" si="10"/>
        <v>13</v>
      </c>
      <c r="S37" s="18">
        <v>0</v>
      </c>
      <c r="T37" s="18"/>
      <c r="U37" s="26">
        <f t="shared" si="0"/>
        <v>4851</v>
      </c>
      <c r="V37" s="26">
        <f t="shared" si="1"/>
        <v>3234</v>
      </c>
      <c r="W37" s="26">
        <f t="shared" si="2"/>
        <v>0</v>
      </c>
      <c r="X37" s="26">
        <f t="shared" si="3"/>
        <v>389</v>
      </c>
      <c r="Y37" s="26">
        <f t="shared" si="4"/>
        <v>0</v>
      </c>
      <c r="Z37" s="26"/>
      <c r="AA37" s="29">
        <f t="shared" si="11"/>
        <v>8474</v>
      </c>
      <c r="AB37" s="30">
        <f t="shared" si="5"/>
        <v>582</v>
      </c>
      <c r="AC37" s="30">
        <f t="shared" si="12"/>
        <v>64</v>
      </c>
      <c r="AD37" s="19">
        <f t="shared" si="6"/>
        <v>646</v>
      </c>
      <c r="AE37" s="19"/>
      <c r="AF37" s="19">
        <f t="shared" si="13"/>
        <v>7828</v>
      </c>
      <c r="AG37" s="20" t="s">
        <v>35</v>
      </c>
      <c r="AH37" s="66" t="s">
        <v>285</v>
      </c>
      <c r="AI37" s="67" t="s">
        <v>261</v>
      </c>
      <c r="AJ37" s="76"/>
      <c r="AK37" s="21" t="e">
        <f>VLOOKUP(B37,[1]PROJECT!$B$11:$AT$25,45,0)</f>
        <v>#N/A</v>
      </c>
      <c r="AL37" s="21" t="str">
        <f>VLOOKUP(B37,'[1]Muster Roll'!$B$10:$B$111,1,0)</f>
        <v>M029</v>
      </c>
    </row>
    <row r="38" spans="1:38" s="21" customFormat="1" ht="30.75" customHeight="1">
      <c r="A38" s="22">
        <f t="shared" si="8"/>
        <v>28</v>
      </c>
      <c r="B38" s="46" t="s">
        <v>122</v>
      </c>
      <c r="C38" s="36" t="s">
        <v>123</v>
      </c>
      <c r="D38" s="36" t="s">
        <v>124</v>
      </c>
      <c r="E38" s="36" t="s">
        <v>40</v>
      </c>
      <c r="F38" s="42">
        <v>101494095777</v>
      </c>
      <c r="G38" s="36">
        <v>6930525227</v>
      </c>
      <c r="H38" s="39">
        <v>33970</v>
      </c>
      <c r="I38" s="36" t="s">
        <v>245</v>
      </c>
      <c r="J38" s="47">
        <v>10075</v>
      </c>
      <c r="K38" s="47">
        <v>6717</v>
      </c>
      <c r="L38" s="47">
        <v>0</v>
      </c>
      <c r="M38" s="47">
        <v>807</v>
      </c>
      <c r="N38" s="48">
        <f t="shared" si="9"/>
        <v>17599</v>
      </c>
      <c r="O38" s="47">
        <v>161</v>
      </c>
      <c r="P38" s="18">
        <v>26</v>
      </c>
      <c r="Q38" s="18"/>
      <c r="R38" s="18">
        <f t="shared" si="10"/>
        <v>26</v>
      </c>
      <c r="S38" s="18">
        <v>0</v>
      </c>
      <c r="T38" s="18"/>
      <c r="U38" s="26">
        <f t="shared" si="0"/>
        <v>9702</v>
      </c>
      <c r="V38" s="26">
        <f t="shared" si="1"/>
        <v>6468</v>
      </c>
      <c r="W38" s="26">
        <f t="shared" si="2"/>
        <v>0</v>
      </c>
      <c r="X38" s="26">
        <f t="shared" si="3"/>
        <v>777</v>
      </c>
      <c r="Y38" s="26">
        <f t="shared" si="4"/>
        <v>0</v>
      </c>
      <c r="Z38" s="26"/>
      <c r="AA38" s="29">
        <f t="shared" si="11"/>
        <v>16947</v>
      </c>
      <c r="AB38" s="30">
        <f t="shared" si="5"/>
        <v>1164</v>
      </c>
      <c r="AC38" s="30">
        <f t="shared" si="12"/>
        <v>128</v>
      </c>
      <c r="AD38" s="19">
        <f t="shared" si="6"/>
        <v>1292</v>
      </c>
      <c r="AE38" s="19"/>
      <c r="AF38" s="19">
        <f t="shared" si="13"/>
        <v>15655</v>
      </c>
      <c r="AG38" s="20" t="s">
        <v>35</v>
      </c>
      <c r="AH38" s="68" t="s">
        <v>286</v>
      </c>
      <c r="AI38" s="69" t="s">
        <v>261</v>
      </c>
      <c r="AJ38" s="76"/>
      <c r="AK38" s="21" t="e">
        <f>VLOOKUP(B38,[1]PROJECT!$B$11:$AT$25,45,0)</f>
        <v>#N/A</v>
      </c>
      <c r="AL38" s="21" t="str">
        <f>VLOOKUP(B38,'[1]Muster Roll'!$B$10:$B$111,1,0)</f>
        <v>M030</v>
      </c>
    </row>
    <row r="39" spans="1:38" s="21" customFormat="1" ht="30.75" customHeight="1">
      <c r="A39" s="22">
        <f t="shared" si="8"/>
        <v>29</v>
      </c>
      <c r="B39" s="46" t="s">
        <v>125</v>
      </c>
      <c r="C39" s="36" t="s">
        <v>126</v>
      </c>
      <c r="D39" s="36" t="s">
        <v>127</v>
      </c>
      <c r="E39" s="36" t="s">
        <v>40</v>
      </c>
      <c r="F39" s="42">
        <v>101141661019</v>
      </c>
      <c r="G39" s="36">
        <v>6927036875</v>
      </c>
      <c r="H39" s="39">
        <v>29587</v>
      </c>
      <c r="I39" s="36" t="s">
        <v>245</v>
      </c>
      <c r="J39" s="47">
        <v>10075</v>
      </c>
      <c r="K39" s="47">
        <v>6717</v>
      </c>
      <c r="L39" s="47">
        <v>0</v>
      </c>
      <c r="M39" s="47">
        <v>807</v>
      </c>
      <c r="N39" s="48">
        <f t="shared" si="9"/>
        <v>17599</v>
      </c>
      <c r="O39" s="47">
        <v>161</v>
      </c>
      <c r="P39" s="18">
        <v>26</v>
      </c>
      <c r="Q39" s="18"/>
      <c r="R39" s="18">
        <f t="shared" si="10"/>
        <v>26</v>
      </c>
      <c r="S39" s="18">
        <v>0</v>
      </c>
      <c r="T39" s="18"/>
      <c r="U39" s="26">
        <f t="shared" si="0"/>
        <v>9702</v>
      </c>
      <c r="V39" s="26">
        <f t="shared" si="1"/>
        <v>6468</v>
      </c>
      <c r="W39" s="26">
        <f t="shared" si="2"/>
        <v>0</v>
      </c>
      <c r="X39" s="26">
        <f t="shared" si="3"/>
        <v>777</v>
      </c>
      <c r="Y39" s="26">
        <f t="shared" si="4"/>
        <v>0</v>
      </c>
      <c r="Z39" s="26"/>
      <c r="AA39" s="29">
        <f t="shared" si="11"/>
        <v>16947</v>
      </c>
      <c r="AB39" s="30">
        <f t="shared" si="5"/>
        <v>1164</v>
      </c>
      <c r="AC39" s="30">
        <f t="shared" si="12"/>
        <v>128</v>
      </c>
      <c r="AD39" s="19">
        <f t="shared" si="6"/>
        <v>1292</v>
      </c>
      <c r="AE39" s="19"/>
      <c r="AF39" s="19">
        <f t="shared" si="13"/>
        <v>15655</v>
      </c>
      <c r="AG39" s="23" t="s">
        <v>18</v>
      </c>
      <c r="AH39" s="73" t="s">
        <v>336</v>
      </c>
      <c r="AI39" s="74" t="s">
        <v>279</v>
      </c>
      <c r="AJ39" s="76"/>
      <c r="AK39" s="21" t="e">
        <f>VLOOKUP(B39,[1]PROJECT!$B$11:$AT$25,45,0)</f>
        <v>#N/A</v>
      </c>
      <c r="AL39" s="21" t="str">
        <f>VLOOKUP(B39,'[1]Muster Roll'!$B$10:$B$111,1,0)</f>
        <v>M031</v>
      </c>
    </row>
    <row r="40" spans="1:38" s="21" customFormat="1" ht="30.75" customHeight="1">
      <c r="A40" s="22">
        <f t="shared" si="8"/>
        <v>30</v>
      </c>
      <c r="B40" s="46" t="s">
        <v>128</v>
      </c>
      <c r="C40" s="36" t="s">
        <v>129</v>
      </c>
      <c r="D40" s="36" t="s">
        <v>130</v>
      </c>
      <c r="E40" s="36" t="s">
        <v>40</v>
      </c>
      <c r="F40" s="42">
        <v>101467243174</v>
      </c>
      <c r="G40" s="36">
        <v>1116085104</v>
      </c>
      <c r="H40" s="39">
        <v>36526</v>
      </c>
      <c r="I40" s="36" t="s">
        <v>245</v>
      </c>
      <c r="J40" s="47">
        <v>10075</v>
      </c>
      <c r="K40" s="47">
        <v>6717</v>
      </c>
      <c r="L40" s="47">
        <v>0</v>
      </c>
      <c r="M40" s="47">
        <v>807</v>
      </c>
      <c r="N40" s="48">
        <f t="shared" si="9"/>
        <v>17599</v>
      </c>
      <c r="O40" s="47">
        <v>161</v>
      </c>
      <c r="P40" s="18">
        <v>24</v>
      </c>
      <c r="Q40" s="18"/>
      <c r="R40" s="18">
        <f t="shared" si="10"/>
        <v>24</v>
      </c>
      <c r="S40" s="18">
        <v>0</v>
      </c>
      <c r="T40" s="18"/>
      <c r="U40" s="26">
        <f t="shared" si="0"/>
        <v>8956</v>
      </c>
      <c r="V40" s="26">
        <f t="shared" si="1"/>
        <v>5971</v>
      </c>
      <c r="W40" s="26">
        <f t="shared" si="2"/>
        <v>0</v>
      </c>
      <c r="X40" s="26">
        <f t="shared" si="3"/>
        <v>717</v>
      </c>
      <c r="Y40" s="26">
        <f t="shared" si="4"/>
        <v>0</v>
      </c>
      <c r="Z40" s="26"/>
      <c r="AA40" s="29">
        <f t="shared" si="11"/>
        <v>15644</v>
      </c>
      <c r="AB40" s="30">
        <f t="shared" si="5"/>
        <v>1075</v>
      </c>
      <c r="AC40" s="30">
        <f t="shared" si="12"/>
        <v>118</v>
      </c>
      <c r="AD40" s="19">
        <f t="shared" si="6"/>
        <v>1193</v>
      </c>
      <c r="AE40" s="19"/>
      <c r="AF40" s="19">
        <f t="shared" si="13"/>
        <v>14451</v>
      </c>
      <c r="AG40" s="20" t="s">
        <v>35</v>
      </c>
      <c r="AH40" s="75" t="s">
        <v>287</v>
      </c>
      <c r="AI40" s="69" t="s">
        <v>261</v>
      </c>
      <c r="AJ40" s="76"/>
      <c r="AK40" s="21" t="e">
        <f>VLOOKUP(B40,[1]PROJECT!$B$11:$AT$25,45,0)</f>
        <v>#N/A</v>
      </c>
      <c r="AL40" s="21" t="str">
        <f>VLOOKUP(B40,'[1]Muster Roll'!$B$10:$B$111,1,0)</f>
        <v>M032</v>
      </c>
    </row>
    <row r="41" spans="1:38" s="21" customFormat="1" ht="30.75" customHeight="1">
      <c r="A41" s="22">
        <f t="shared" si="8"/>
        <v>31</v>
      </c>
      <c r="B41" s="46" t="s">
        <v>131</v>
      </c>
      <c r="C41" s="36" t="s">
        <v>108</v>
      </c>
      <c r="D41" s="36" t="s">
        <v>132</v>
      </c>
      <c r="E41" s="36" t="s">
        <v>40</v>
      </c>
      <c r="F41" s="42">
        <v>101570684320</v>
      </c>
      <c r="G41" s="36">
        <v>6930403252</v>
      </c>
      <c r="H41" s="39">
        <v>36363</v>
      </c>
      <c r="I41" s="36" t="s">
        <v>245</v>
      </c>
      <c r="J41" s="47">
        <v>10075</v>
      </c>
      <c r="K41" s="47">
        <v>6717</v>
      </c>
      <c r="L41" s="47">
        <v>0</v>
      </c>
      <c r="M41" s="47">
        <v>807</v>
      </c>
      <c r="N41" s="48">
        <f t="shared" si="9"/>
        <v>17599</v>
      </c>
      <c r="O41" s="47">
        <v>161</v>
      </c>
      <c r="P41" s="18">
        <v>20</v>
      </c>
      <c r="Q41" s="18"/>
      <c r="R41" s="18">
        <f t="shared" si="10"/>
        <v>20</v>
      </c>
      <c r="S41" s="18">
        <v>8</v>
      </c>
      <c r="T41" s="18"/>
      <c r="U41" s="26">
        <f t="shared" si="0"/>
        <v>7463</v>
      </c>
      <c r="V41" s="26">
        <f t="shared" si="1"/>
        <v>4976</v>
      </c>
      <c r="W41" s="26">
        <f t="shared" si="2"/>
        <v>0</v>
      </c>
      <c r="X41" s="26">
        <f t="shared" si="3"/>
        <v>598</v>
      </c>
      <c r="Y41" s="26">
        <f t="shared" si="4"/>
        <v>1288</v>
      </c>
      <c r="Z41" s="26"/>
      <c r="AA41" s="29">
        <f t="shared" si="11"/>
        <v>14325</v>
      </c>
      <c r="AB41" s="30">
        <f t="shared" si="5"/>
        <v>896</v>
      </c>
      <c r="AC41" s="30">
        <f t="shared" si="12"/>
        <v>108</v>
      </c>
      <c r="AD41" s="19">
        <f t="shared" si="6"/>
        <v>1004</v>
      </c>
      <c r="AE41" s="19"/>
      <c r="AF41" s="19">
        <f t="shared" si="13"/>
        <v>13321</v>
      </c>
      <c r="AG41" s="20" t="s">
        <v>35</v>
      </c>
      <c r="AH41" s="66" t="s">
        <v>288</v>
      </c>
      <c r="AI41" s="69" t="s">
        <v>289</v>
      </c>
      <c r="AJ41" s="76"/>
      <c r="AK41" s="21" t="e">
        <f>VLOOKUP(B41,[1]PROJECT!$B$11:$AT$25,45,0)</f>
        <v>#N/A</v>
      </c>
      <c r="AL41" s="21" t="str">
        <f>VLOOKUP(B41,'[1]Muster Roll'!$B$10:$B$111,1,0)</f>
        <v>M033</v>
      </c>
    </row>
    <row r="42" spans="1:38" s="21" customFormat="1" ht="30.75" customHeight="1">
      <c r="A42" s="22">
        <f t="shared" si="8"/>
        <v>32</v>
      </c>
      <c r="B42" s="46" t="s">
        <v>133</v>
      </c>
      <c r="C42" s="36" t="s">
        <v>134</v>
      </c>
      <c r="D42" s="36" t="s">
        <v>135</v>
      </c>
      <c r="E42" s="36" t="s">
        <v>40</v>
      </c>
      <c r="F42" s="42">
        <v>101380402514</v>
      </c>
      <c r="G42" s="36">
        <v>6927527507</v>
      </c>
      <c r="H42" s="39">
        <v>34718</v>
      </c>
      <c r="I42" s="36" t="s">
        <v>245</v>
      </c>
      <c r="J42" s="47">
        <v>10075</v>
      </c>
      <c r="K42" s="47">
        <v>6717</v>
      </c>
      <c r="L42" s="47">
        <v>0</v>
      </c>
      <c r="M42" s="47">
        <v>807</v>
      </c>
      <c r="N42" s="48">
        <f t="shared" si="9"/>
        <v>17599</v>
      </c>
      <c r="O42" s="47">
        <v>161</v>
      </c>
      <c r="P42" s="18">
        <v>27</v>
      </c>
      <c r="Q42" s="18"/>
      <c r="R42" s="18">
        <f t="shared" si="10"/>
        <v>27</v>
      </c>
      <c r="S42" s="18">
        <v>8</v>
      </c>
      <c r="T42" s="18"/>
      <c r="U42" s="26">
        <f t="shared" si="0"/>
        <v>10075</v>
      </c>
      <c r="V42" s="26">
        <f t="shared" si="1"/>
        <v>6717</v>
      </c>
      <c r="W42" s="26">
        <f t="shared" si="2"/>
        <v>0</v>
      </c>
      <c r="X42" s="26">
        <f t="shared" si="3"/>
        <v>807</v>
      </c>
      <c r="Y42" s="26">
        <f t="shared" si="4"/>
        <v>1288</v>
      </c>
      <c r="Z42" s="26"/>
      <c r="AA42" s="29">
        <f t="shared" si="11"/>
        <v>18887</v>
      </c>
      <c r="AB42" s="30">
        <f t="shared" si="5"/>
        <v>1209</v>
      </c>
      <c r="AC42" s="30">
        <f t="shared" si="12"/>
        <v>142</v>
      </c>
      <c r="AD42" s="19">
        <f t="shared" si="6"/>
        <v>1351</v>
      </c>
      <c r="AE42" s="19"/>
      <c r="AF42" s="19">
        <f t="shared" si="13"/>
        <v>17536</v>
      </c>
      <c r="AG42" s="20" t="s">
        <v>326</v>
      </c>
      <c r="AH42" s="66" t="s">
        <v>290</v>
      </c>
      <c r="AI42" s="67" t="s">
        <v>291</v>
      </c>
      <c r="AK42" s="21" t="e">
        <f>VLOOKUP(B42,[1]PROJECT!$B$11:$AT$25,45,0)</f>
        <v>#N/A</v>
      </c>
      <c r="AL42" s="21" t="str">
        <f>VLOOKUP(B42,'[1]Muster Roll'!$B$10:$B$111,1,0)</f>
        <v>M034</v>
      </c>
    </row>
    <row r="43" spans="1:38" s="21" customFormat="1" ht="30.75" customHeight="1">
      <c r="A43" s="22">
        <f t="shared" si="8"/>
        <v>33</v>
      </c>
      <c r="B43" s="46" t="s">
        <v>136</v>
      </c>
      <c r="C43" s="36" t="s">
        <v>137</v>
      </c>
      <c r="D43" s="36" t="s">
        <v>138</v>
      </c>
      <c r="E43" s="36" t="s">
        <v>40</v>
      </c>
      <c r="F43" s="42">
        <v>101618901696</v>
      </c>
      <c r="G43" s="36">
        <v>6930468398</v>
      </c>
      <c r="H43" s="39">
        <v>35856</v>
      </c>
      <c r="I43" s="36" t="s">
        <v>245</v>
      </c>
      <c r="J43" s="47">
        <v>10075</v>
      </c>
      <c r="K43" s="47">
        <v>6717</v>
      </c>
      <c r="L43" s="47">
        <v>0</v>
      </c>
      <c r="M43" s="47">
        <v>807</v>
      </c>
      <c r="N43" s="48">
        <f t="shared" si="9"/>
        <v>17599</v>
      </c>
      <c r="O43" s="47">
        <v>161</v>
      </c>
      <c r="P43" s="18">
        <v>26</v>
      </c>
      <c r="Q43" s="18"/>
      <c r="R43" s="18">
        <f t="shared" si="10"/>
        <v>26</v>
      </c>
      <c r="S43" s="18">
        <v>0</v>
      </c>
      <c r="T43" s="18"/>
      <c r="U43" s="26">
        <f t="shared" si="0"/>
        <v>9702</v>
      </c>
      <c r="V43" s="26">
        <f t="shared" si="1"/>
        <v>6468</v>
      </c>
      <c r="W43" s="26">
        <f t="shared" si="2"/>
        <v>0</v>
      </c>
      <c r="X43" s="26">
        <f t="shared" si="3"/>
        <v>777</v>
      </c>
      <c r="Y43" s="26">
        <f t="shared" si="4"/>
        <v>0</v>
      </c>
      <c r="Z43" s="26"/>
      <c r="AA43" s="29">
        <f t="shared" si="11"/>
        <v>16947</v>
      </c>
      <c r="AB43" s="30">
        <f t="shared" si="5"/>
        <v>1164</v>
      </c>
      <c r="AC43" s="30">
        <f t="shared" si="12"/>
        <v>128</v>
      </c>
      <c r="AD43" s="19">
        <f t="shared" si="6"/>
        <v>1292</v>
      </c>
      <c r="AE43" s="19"/>
      <c r="AF43" s="19">
        <f t="shared" si="13"/>
        <v>15655</v>
      </c>
      <c r="AG43" s="23" t="s">
        <v>35</v>
      </c>
      <c r="AH43" s="77">
        <v>10128631018</v>
      </c>
      <c r="AI43" s="77" t="s">
        <v>279</v>
      </c>
      <c r="AJ43" s="76"/>
      <c r="AK43" s="21" t="e">
        <f>VLOOKUP(B43,[1]PROJECT!$B$11:$AT$25,45,0)</f>
        <v>#N/A</v>
      </c>
      <c r="AL43" s="21" t="str">
        <f>VLOOKUP(B43,'[1]Muster Roll'!$B$10:$B$111,1,0)</f>
        <v>M035</v>
      </c>
    </row>
    <row r="44" spans="1:38" s="21" customFormat="1" ht="30.75" customHeight="1">
      <c r="A44" s="22">
        <f t="shared" si="8"/>
        <v>34</v>
      </c>
      <c r="B44" s="46" t="s">
        <v>139</v>
      </c>
      <c r="C44" s="36" t="s">
        <v>140</v>
      </c>
      <c r="D44" s="36" t="s">
        <v>141</v>
      </c>
      <c r="E44" s="36" t="s">
        <v>40</v>
      </c>
      <c r="F44" s="42">
        <v>101583489147</v>
      </c>
      <c r="G44" s="36">
        <v>6928133457</v>
      </c>
      <c r="H44" s="39">
        <v>36155</v>
      </c>
      <c r="I44" s="36" t="s">
        <v>245</v>
      </c>
      <c r="J44" s="47">
        <v>10075</v>
      </c>
      <c r="K44" s="47">
        <v>6717</v>
      </c>
      <c r="L44" s="47">
        <v>0</v>
      </c>
      <c r="M44" s="47">
        <v>807</v>
      </c>
      <c r="N44" s="48">
        <f t="shared" si="9"/>
        <v>17599</v>
      </c>
      <c r="O44" s="47">
        <v>161</v>
      </c>
      <c r="P44" s="18">
        <v>26</v>
      </c>
      <c r="Q44" s="18"/>
      <c r="R44" s="18">
        <f t="shared" si="10"/>
        <v>26</v>
      </c>
      <c r="S44" s="18">
        <v>0</v>
      </c>
      <c r="T44" s="18"/>
      <c r="U44" s="26">
        <f t="shared" si="0"/>
        <v>9702</v>
      </c>
      <c r="V44" s="26">
        <f t="shared" si="1"/>
        <v>6468</v>
      </c>
      <c r="W44" s="26">
        <f t="shared" si="2"/>
        <v>0</v>
      </c>
      <c r="X44" s="26">
        <f t="shared" si="3"/>
        <v>777</v>
      </c>
      <c r="Y44" s="26">
        <f t="shared" si="4"/>
        <v>0</v>
      </c>
      <c r="Z44" s="26"/>
      <c r="AA44" s="29">
        <f t="shared" si="11"/>
        <v>16947</v>
      </c>
      <c r="AB44" s="30">
        <f t="shared" si="5"/>
        <v>1164</v>
      </c>
      <c r="AC44" s="30">
        <f t="shared" si="12"/>
        <v>128</v>
      </c>
      <c r="AD44" s="19">
        <f t="shared" si="6"/>
        <v>1292</v>
      </c>
      <c r="AE44" s="19"/>
      <c r="AF44" s="19">
        <f t="shared" si="13"/>
        <v>15655</v>
      </c>
      <c r="AG44" s="20" t="s">
        <v>35</v>
      </c>
      <c r="AH44" s="70" t="s">
        <v>292</v>
      </c>
      <c r="AI44" s="69" t="s">
        <v>261</v>
      </c>
      <c r="AJ44" s="76"/>
      <c r="AK44" s="21" t="e">
        <f>VLOOKUP(B44,[1]PROJECT!$B$11:$AT$25,45,0)</f>
        <v>#N/A</v>
      </c>
      <c r="AL44" s="21" t="str">
        <f>VLOOKUP(B44,'[1]Muster Roll'!$B$10:$B$111,1,0)</f>
        <v>M036</v>
      </c>
    </row>
    <row r="45" spans="1:38" s="21" customFormat="1" ht="30.75" customHeight="1">
      <c r="A45" s="22">
        <f t="shared" si="8"/>
        <v>35</v>
      </c>
      <c r="B45" s="46" t="s">
        <v>142</v>
      </c>
      <c r="C45" s="36" t="s">
        <v>143</v>
      </c>
      <c r="D45" s="36" t="s">
        <v>144</v>
      </c>
      <c r="E45" s="36" t="s">
        <v>40</v>
      </c>
      <c r="F45" s="42">
        <v>101618901114</v>
      </c>
      <c r="G45" s="36">
        <v>6930526519</v>
      </c>
      <c r="H45" s="39">
        <v>30878</v>
      </c>
      <c r="I45" s="36" t="s">
        <v>245</v>
      </c>
      <c r="J45" s="47">
        <v>10075</v>
      </c>
      <c r="K45" s="47">
        <v>6717</v>
      </c>
      <c r="L45" s="47">
        <v>0</v>
      </c>
      <c r="M45" s="47">
        <v>807</v>
      </c>
      <c r="N45" s="48">
        <f t="shared" si="9"/>
        <v>17599</v>
      </c>
      <c r="O45" s="47">
        <v>161</v>
      </c>
      <c r="P45" s="18">
        <v>26</v>
      </c>
      <c r="Q45" s="18"/>
      <c r="R45" s="18">
        <f t="shared" si="10"/>
        <v>26</v>
      </c>
      <c r="S45" s="18">
        <v>8</v>
      </c>
      <c r="T45" s="18"/>
      <c r="U45" s="26">
        <f>ROUND(J45/$D$4*R45,0)</f>
        <v>9702</v>
      </c>
      <c r="V45" s="26">
        <f t="shared" si="1"/>
        <v>6468</v>
      </c>
      <c r="W45" s="26">
        <f t="shared" si="2"/>
        <v>0</v>
      </c>
      <c r="X45" s="26">
        <f t="shared" si="3"/>
        <v>777</v>
      </c>
      <c r="Y45" s="26">
        <f t="shared" si="4"/>
        <v>1288</v>
      </c>
      <c r="Z45" s="26"/>
      <c r="AA45" s="29">
        <f t="shared" si="11"/>
        <v>18235</v>
      </c>
      <c r="AB45" s="30">
        <f t="shared" si="5"/>
        <v>1164</v>
      </c>
      <c r="AC45" s="30">
        <f t="shared" si="12"/>
        <v>137</v>
      </c>
      <c r="AD45" s="19">
        <f t="shared" si="6"/>
        <v>1301</v>
      </c>
      <c r="AE45" s="19"/>
      <c r="AF45" s="19">
        <f t="shared" si="13"/>
        <v>16934</v>
      </c>
      <c r="AG45" s="20" t="s">
        <v>35</v>
      </c>
      <c r="AH45" s="68" t="s">
        <v>293</v>
      </c>
      <c r="AI45" s="69" t="s">
        <v>261</v>
      </c>
      <c r="AJ45" s="76"/>
      <c r="AK45" s="21" t="e">
        <f>VLOOKUP(B45,[1]PROJECT!$B$11:$AT$25,45,0)</f>
        <v>#N/A</v>
      </c>
      <c r="AL45" s="21" t="str">
        <f>VLOOKUP(B45,'[1]Muster Roll'!$B$10:$B$111,1,0)</f>
        <v>M037</v>
      </c>
    </row>
    <row r="46" spans="1:38" s="21" customFormat="1" ht="30.75" customHeight="1">
      <c r="A46" s="22">
        <f t="shared" si="8"/>
        <v>36</v>
      </c>
      <c r="B46" s="46" t="s">
        <v>145</v>
      </c>
      <c r="C46" s="36" t="s">
        <v>146</v>
      </c>
      <c r="D46" s="36" t="s">
        <v>147</v>
      </c>
      <c r="E46" s="36" t="s">
        <v>40</v>
      </c>
      <c r="F46" s="42">
        <v>101546002812</v>
      </c>
      <c r="G46" s="36">
        <v>6930780297</v>
      </c>
      <c r="H46" s="39">
        <v>36826</v>
      </c>
      <c r="I46" s="36" t="s">
        <v>245</v>
      </c>
      <c r="J46" s="47">
        <v>10075</v>
      </c>
      <c r="K46" s="47">
        <v>6717</v>
      </c>
      <c r="L46" s="47">
        <v>0</v>
      </c>
      <c r="M46" s="47">
        <v>807</v>
      </c>
      <c r="N46" s="48">
        <f t="shared" si="9"/>
        <v>17599</v>
      </c>
      <c r="O46" s="47">
        <v>161</v>
      </c>
      <c r="P46" s="18">
        <v>26</v>
      </c>
      <c r="Q46" s="18"/>
      <c r="R46" s="18">
        <f t="shared" si="10"/>
        <v>26</v>
      </c>
      <c r="S46" s="18">
        <v>0</v>
      </c>
      <c r="T46" s="18"/>
      <c r="U46" s="26">
        <f t="shared" ref="U46:U79" si="14">ROUND(J46/$D$4*R46,0)</f>
        <v>9702</v>
      </c>
      <c r="V46" s="26">
        <f t="shared" si="1"/>
        <v>6468</v>
      </c>
      <c r="W46" s="26">
        <f t="shared" si="2"/>
        <v>0</v>
      </c>
      <c r="X46" s="26">
        <f t="shared" si="3"/>
        <v>777</v>
      </c>
      <c r="Y46" s="26">
        <f t="shared" si="4"/>
        <v>0</v>
      </c>
      <c r="Z46" s="26"/>
      <c r="AA46" s="29">
        <f t="shared" si="11"/>
        <v>16947</v>
      </c>
      <c r="AB46" s="30">
        <f t="shared" si="5"/>
        <v>1164</v>
      </c>
      <c r="AC46" s="30">
        <f t="shared" si="12"/>
        <v>128</v>
      </c>
      <c r="AD46" s="19">
        <f t="shared" si="6"/>
        <v>1292</v>
      </c>
      <c r="AE46" s="19"/>
      <c r="AF46" s="19">
        <f t="shared" si="13"/>
        <v>15655</v>
      </c>
      <c r="AG46" s="20" t="s">
        <v>35</v>
      </c>
      <c r="AH46" s="66" t="s">
        <v>294</v>
      </c>
      <c r="AI46" s="69" t="s">
        <v>261</v>
      </c>
      <c r="AJ46" s="76"/>
      <c r="AK46" s="21" t="e">
        <f>VLOOKUP(B46,[1]PROJECT!$B$11:$AT$25,45,0)</f>
        <v>#N/A</v>
      </c>
      <c r="AL46" s="21" t="str">
        <f>VLOOKUP(B46,'[1]Muster Roll'!$B$10:$B$111,1,0)</f>
        <v>M038</v>
      </c>
    </row>
    <row r="47" spans="1:38" s="21" customFormat="1" ht="30.75" customHeight="1">
      <c r="A47" s="22">
        <f t="shared" si="8"/>
        <v>37</v>
      </c>
      <c r="B47" s="46" t="s">
        <v>148</v>
      </c>
      <c r="C47" s="36" t="s">
        <v>149</v>
      </c>
      <c r="D47" s="36" t="s">
        <v>150</v>
      </c>
      <c r="E47" s="36" t="s">
        <v>40</v>
      </c>
      <c r="F47" s="42">
        <v>101290835891</v>
      </c>
      <c r="G47" s="36">
        <v>6927802977</v>
      </c>
      <c r="H47" s="39">
        <v>32509</v>
      </c>
      <c r="I47" s="36" t="s">
        <v>245</v>
      </c>
      <c r="J47" s="47">
        <v>10075</v>
      </c>
      <c r="K47" s="47">
        <v>6717</v>
      </c>
      <c r="L47" s="47">
        <v>0</v>
      </c>
      <c r="M47" s="47">
        <v>807</v>
      </c>
      <c r="N47" s="48">
        <f t="shared" si="9"/>
        <v>17599</v>
      </c>
      <c r="O47" s="47">
        <v>161</v>
      </c>
      <c r="P47" s="18">
        <v>25</v>
      </c>
      <c r="Q47" s="18"/>
      <c r="R47" s="18">
        <f t="shared" si="10"/>
        <v>25</v>
      </c>
      <c r="S47" s="18">
        <v>0</v>
      </c>
      <c r="T47" s="18"/>
      <c r="U47" s="26">
        <f t="shared" si="14"/>
        <v>9329</v>
      </c>
      <c r="V47" s="26">
        <f t="shared" si="1"/>
        <v>6219</v>
      </c>
      <c r="W47" s="26">
        <f t="shared" si="2"/>
        <v>0</v>
      </c>
      <c r="X47" s="26">
        <f t="shared" si="3"/>
        <v>747</v>
      </c>
      <c r="Y47" s="26">
        <f t="shared" si="4"/>
        <v>0</v>
      </c>
      <c r="Z47" s="26"/>
      <c r="AA47" s="29">
        <f t="shared" si="11"/>
        <v>16295</v>
      </c>
      <c r="AB47" s="30">
        <f t="shared" si="5"/>
        <v>1119</v>
      </c>
      <c r="AC47" s="30">
        <f t="shared" si="12"/>
        <v>123</v>
      </c>
      <c r="AD47" s="19">
        <f t="shared" si="6"/>
        <v>1242</v>
      </c>
      <c r="AE47" s="19"/>
      <c r="AF47" s="19">
        <f t="shared" si="13"/>
        <v>15053</v>
      </c>
      <c r="AG47" s="20" t="s">
        <v>326</v>
      </c>
      <c r="AH47" s="67" t="s">
        <v>295</v>
      </c>
      <c r="AI47" s="67" t="s">
        <v>296</v>
      </c>
      <c r="AJ47" s="76"/>
      <c r="AK47" s="21" t="e">
        <f>VLOOKUP(B47,[1]PROJECT!$B$11:$AT$25,45,0)</f>
        <v>#N/A</v>
      </c>
      <c r="AL47" s="21" t="str">
        <f>VLOOKUP(B47,'[1]Muster Roll'!$B$10:$B$111,1,0)</f>
        <v>M039</v>
      </c>
    </row>
    <row r="48" spans="1:38" s="21" customFormat="1" ht="30.75" customHeight="1">
      <c r="A48" s="22">
        <f t="shared" si="8"/>
        <v>38</v>
      </c>
      <c r="B48" s="46" t="s">
        <v>151</v>
      </c>
      <c r="C48" s="36" t="s">
        <v>152</v>
      </c>
      <c r="D48" s="36" t="s">
        <v>153</v>
      </c>
      <c r="E48" s="36" t="s">
        <v>40</v>
      </c>
      <c r="F48" s="42">
        <v>101691865850</v>
      </c>
      <c r="G48" s="36">
        <v>6931139182</v>
      </c>
      <c r="H48" s="39" t="s">
        <v>254</v>
      </c>
      <c r="I48" s="36" t="s">
        <v>245</v>
      </c>
      <c r="J48" s="47">
        <v>10075</v>
      </c>
      <c r="K48" s="47">
        <v>6717</v>
      </c>
      <c r="L48" s="47">
        <v>0</v>
      </c>
      <c r="M48" s="47">
        <v>807</v>
      </c>
      <c r="N48" s="48">
        <f t="shared" si="9"/>
        <v>17599</v>
      </c>
      <c r="O48" s="47">
        <v>161</v>
      </c>
      <c r="P48" s="18">
        <v>26</v>
      </c>
      <c r="Q48" s="18"/>
      <c r="R48" s="18">
        <f t="shared" si="10"/>
        <v>26</v>
      </c>
      <c r="S48" s="18">
        <v>0</v>
      </c>
      <c r="T48" s="18"/>
      <c r="U48" s="26">
        <f t="shared" si="14"/>
        <v>9702</v>
      </c>
      <c r="V48" s="26">
        <f t="shared" si="1"/>
        <v>6468</v>
      </c>
      <c r="W48" s="26">
        <f t="shared" si="2"/>
        <v>0</v>
      </c>
      <c r="X48" s="26">
        <f t="shared" si="3"/>
        <v>777</v>
      </c>
      <c r="Y48" s="26">
        <f t="shared" si="4"/>
        <v>0</v>
      </c>
      <c r="Z48" s="26"/>
      <c r="AA48" s="29">
        <f t="shared" si="11"/>
        <v>16947</v>
      </c>
      <c r="AB48" s="30">
        <f t="shared" si="5"/>
        <v>1164</v>
      </c>
      <c r="AC48" s="30">
        <f t="shared" si="12"/>
        <v>128</v>
      </c>
      <c r="AD48" s="19">
        <f t="shared" si="6"/>
        <v>1292</v>
      </c>
      <c r="AE48" s="19"/>
      <c r="AF48" s="19">
        <f t="shared" si="13"/>
        <v>15655</v>
      </c>
      <c r="AG48" s="23" t="s">
        <v>327</v>
      </c>
      <c r="AH48" s="67" t="s">
        <v>297</v>
      </c>
      <c r="AI48" s="67" t="s">
        <v>271</v>
      </c>
      <c r="AJ48" s="76"/>
      <c r="AK48" s="21" t="e">
        <f>VLOOKUP(B48,[1]PROJECT!$B$11:$AT$25,45,0)</f>
        <v>#N/A</v>
      </c>
      <c r="AL48" s="21" t="str">
        <f>VLOOKUP(B48,'[1]Muster Roll'!$B$10:$B$111,1,0)</f>
        <v>M040</v>
      </c>
    </row>
    <row r="49" spans="1:38" s="21" customFormat="1" ht="30.75" customHeight="1">
      <c r="A49" s="22">
        <f t="shared" si="8"/>
        <v>39</v>
      </c>
      <c r="B49" s="46" t="s">
        <v>154</v>
      </c>
      <c r="C49" s="36" t="s">
        <v>155</v>
      </c>
      <c r="D49" s="36" t="s">
        <v>156</v>
      </c>
      <c r="E49" s="36" t="s">
        <v>40</v>
      </c>
      <c r="F49" s="42">
        <v>101213576018</v>
      </c>
      <c r="G49" s="36">
        <v>6927376859</v>
      </c>
      <c r="H49" s="39">
        <v>32509</v>
      </c>
      <c r="I49" s="36" t="s">
        <v>245</v>
      </c>
      <c r="J49" s="47">
        <v>10075</v>
      </c>
      <c r="K49" s="47">
        <v>6717</v>
      </c>
      <c r="L49" s="47">
        <v>0</v>
      </c>
      <c r="M49" s="47">
        <v>807</v>
      </c>
      <c r="N49" s="48">
        <f t="shared" si="9"/>
        <v>17599</v>
      </c>
      <c r="O49" s="47">
        <v>161</v>
      </c>
      <c r="P49" s="18">
        <v>27</v>
      </c>
      <c r="Q49" s="18"/>
      <c r="R49" s="18">
        <f t="shared" si="10"/>
        <v>27</v>
      </c>
      <c r="S49" s="18">
        <v>0</v>
      </c>
      <c r="T49" s="18"/>
      <c r="U49" s="26">
        <f t="shared" si="14"/>
        <v>10075</v>
      </c>
      <c r="V49" s="26">
        <f t="shared" si="1"/>
        <v>6717</v>
      </c>
      <c r="W49" s="26">
        <f t="shared" si="2"/>
        <v>0</v>
      </c>
      <c r="X49" s="26">
        <f t="shared" si="3"/>
        <v>807</v>
      </c>
      <c r="Y49" s="26">
        <f t="shared" si="4"/>
        <v>0</v>
      </c>
      <c r="Z49" s="26"/>
      <c r="AA49" s="29">
        <f t="shared" si="11"/>
        <v>17599</v>
      </c>
      <c r="AB49" s="30">
        <f t="shared" si="5"/>
        <v>1209</v>
      </c>
      <c r="AC49" s="30">
        <f t="shared" si="12"/>
        <v>132</v>
      </c>
      <c r="AD49" s="19">
        <f t="shared" si="6"/>
        <v>1341</v>
      </c>
      <c r="AE49" s="19"/>
      <c r="AF49" s="19">
        <f t="shared" si="13"/>
        <v>16258</v>
      </c>
      <c r="AG49" s="23" t="s">
        <v>35</v>
      </c>
      <c r="AH49" s="77">
        <v>10126895121</v>
      </c>
      <c r="AI49" s="77" t="s">
        <v>470</v>
      </c>
      <c r="AJ49" s="76"/>
      <c r="AK49" s="21" t="e">
        <f>VLOOKUP(B49,[1]PROJECT!$B$11:$AT$25,45,0)</f>
        <v>#N/A</v>
      </c>
      <c r="AL49" s="21" t="str">
        <f>VLOOKUP(B49,'[1]Muster Roll'!$B$10:$B$111,1,0)</f>
        <v>M041</v>
      </c>
    </row>
    <row r="50" spans="1:38" s="21" customFormat="1" ht="30.75" customHeight="1">
      <c r="A50" s="22">
        <f t="shared" si="8"/>
        <v>40</v>
      </c>
      <c r="B50" s="46" t="s">
        <v>157</v>
      </c>
      <c r="C50" s="36" t="s">
        <v>158</v>
      </c>
      <c r="D50" s="36" t="s">
        <v>159</v>
      </c>
      <c r="E50" s="36" t="s">
        <v>40</v>
      </c>
      <c r="F50" s="42">
        <v>101440730523</v>
      </c>
      <c r="G50" s="36">
        <v>6928033128</v>
      </c>
      <c r="H50" s="39">
        <v>34888</v>
      </c>
      <c r="I50" s="36" t="s">
        <v>245</v>
      </c>
      <c r="J50" s="47">
        <v>10075</v>
      </c>
      <c r="K50" s="47">
        <v>6717</v>
      </c>
      <c r="L50" s="47">
        <v>0</v>
      </c>
      <c r="M50" s="47">
        <v>807</v>
      </c>
      <c r="N50" s="48">
        <f t="shared" si="9"/>
        <v>17599</v>
      </c>
      <c r="O50" s="47">
        <v>161</v>
      </c>
      <c r="P50" s="18">
        <v>26</v>
      </c>
      <c r="Q50" s="18"/>
      <c r="R50" s="18">
        <f t="shared" si="10"/>
        <v>26</v>
      </c>
      <c r="S50" s="18">
        <v>8</v>
      </c>
      <c r="T50" s="18"/>
      <c r="U50" s="26">
        <f t="shared" si="14"/>
        <v>9702</v>
      </c>
      <c r="V50" s="26">
        <f t="shared" si="1"/>
        <v>6468</v>
      </c>
      <c r="W50" s="26">
        <f t="shared" si="2"/>
        <v>0</v>
      </c>
      <c r="X50" s="26">
        <f t="shared" si="3"/>
        <v>777</v>
      </c>
      <c r="Y50" s="26">
        <f t="shared" si="4"/>
        <v>1288</v>
      </c>
      <c r="Z50" s="26"/>
      <c r="AA50" s="29">
        <f t="shared" si="11"/>
        <v>18235</v>
      </c>
      <c r="AB50" s="30">
        <f t="shared" si="5"/>
        <v>1164</v>
      </c>
      <c r="AC50" s="30">
        <f t="shared" si="12"/>
        <v>137</v>
      </c>
      <c r="AD50" s="19">
        <f t="shared" si="6"/>
        <v>1301</v>
      </c>
      <c r="AE50" s="19"/>
      <c r="AF50" s="19">
        <f t="shared" si="13"/>
        <v>16934</v>
      </c>
      <c r="AG50" s="19" t="s">
        <v>35</v>
      </c>
      <c r="AH50" s="66" t="s">
        <v>298</v>
      </c>
      <c r="AI50" s="69" t="s">
        <v>261</v>
      </c>
      <c r="AJ50" s="76"/>
      <c r="AK50" s="21" t="e">
        <f>VLOOKUP(B50,[1]PROJECT!$B$11:$AT$25,45,0)</f>
        <v>#N/A</v>
      </c>
      <c r="AL50" s="21" t="str">
        <f>VLOOKUP(B50,'[1]Muster Roll'!$B$10:$B$111,1,0)</f>
        <v>M042</v>
      </c>
    </row>
    <row r="51" spans="1:38" s="21" customFormat="1" ht="30.75" customHeight="1">
      <c r="A51" s="22">
        <f t="shared" si="8"/>
        <v>41</v>
      </c>
      <c r="B51" s="46" t="s">
        <v>160</v>
      </c>
      <c r="C51" s="36" t="s">
        <v>161</v>
      </c>
      <c r="D51" s="36" t="s">
        <v>162</v>
      </c>
      <c r="E51" s="36" t="s">
        <v>40</v>
      </c>
      <c r="F51" s="42">
        <v>101685737950</v>
      </c>
      <c r="G51" s="36">
        <v>6931056434</v>
      </c>
      <c r="H51" s="39">
        <v>36373</v>
      </c>
      <c r="I51" s="36" t="s">
        <v>245</v>
      </c>
      <c r="J51" s="47">
        <v>10075</v>
      </c>
      <c r="K51" s="47">
        <v>6717</v>
      </c>
      <c r="L51" s="47">
        <v>0</v>
      </c>
      <c r="M51" s="47">
        <v>807</v>
      </c>
      <c r="N51" s="48">
        <f t="shared" si="9"/>
        <v>17599</v>
      </c>
      <c r="O51" s="47">
        <v>161</v>
      </c>
      <c r="P51" s="18">
        <v>25</v>
      </c>
      <c r="Q51" s="18"/>
      <c r="R51" s="18">
        <f t="shared" si="10"/>
        <v>25</v>
      </c>
      <c r="S51" s="18">
        <v>8</v>
      </c>
      <c r="T51" s="18"/>
      <c r="U51" s="26">
        <f t="shared" si="14"/>
        <v>9329</v>
      </c>
      <c r="V51" s="26">
        <f t="shared" si="1"/>
        <v>6219</v>
      </c>
      <c r="W51" s="26">
        <f t="shared" si="2"/>
        <v>0</v>
      </c>
      <c r="X51" s="26">
        <f t="shared" si="3"/>
        <v>747</v>
      </c>
      <c r="Y51" s="26">
        <f t="shared" si="4"/>
        <v>1288</v>
      </c>
      <c r="Z51" s="26"/>
      <c r="AA51" s="29">
        <f t="shared" si="11"/>
        <v>17583</v>
      </c>
      <c r="AB51" s="30">
        <f t="shared" si="5"/>
        <v>1119</v>
      </c>
      <c r="AC51" s="30">
        <f t="shared" si="12"/>
        <v>132</v>
      </c>
      <c r="AD51" s="19">
        <f t="shared" si="6"/>
        <v>1251</v>
      </c>
      <c r="AE51" s="19"/>
      <c r="AF51" s="19">
        <f t="shared" si="13"/>
        <v>16332</v>
      </c>
      <c r="AG51" s="19" t="s">
        <v>35</v>
      </c>
      <c r="AH51" s="66" t="s">
        <v>299</v>
      </c>
      <c r="AI51" s="69" t="s">
        <v>261</v>
      </c>
      <c r="AJ51" s="76"/>
      <c r="AK51" s="21" t="e">
        <f>VLOOKUP(B51,[1]PROJECT!$B$11:$AT$25,45,0)</f>
        <v>#N/A</v>
      </c>
      <c r="AL51" s="21" t="str">
        <f>VLOOKUP(B51,'[1]Muster Roll'!$B$10:$B$111,1,0)</f>
        <v>M043</v>
      </c>
    </row>
    <row r="52" spans="1:38" s="21" customFormat="1" ht="30.75" customHeight="1">
      <c r="A52" s="22">
        <f t="shared" si="8"/>
        <v>42</v>
      </c>
      <c r="B52" s="46" t="s">
        <v>163</v>
      </c>
      <c r="C52" s="36" t="s">
        <v>164</v>
      </c>
      <c r="D52" s="36" t="s">
        <v>165</v>
      </c>
      <c r="E52" s="36" t="s">
        <v>40</v>
      </c>
      <c r="F52" s="42">
        <v>101104489534</v>
      </c>
      <c r="G52" s="36">
        <v>6930780319</v>
      </c>
      <c r="H52" s="39">
        <v>35509</v>
      </c>
      <c r="I52" s="36" t="s">
        <v>245</v>
      </c>
      <c r="J52" s="47">
        <v>10075</v>
      </c>
      <c r="K52" s="47">
        <v>6717</v>
      </c>
      <c r="L52" s="47">
        <v>0</v>
      </c>
      <c r="M52" s="47">
        <v>807</v>
      </c>
      <c r="N52" s="48">
        <f t="shared" si="9"/>
        <v>17599</v>
      </c>
      <c r="O52" s="47">
        <v>161</v>
      </c>
      <c r="P52" s="18">
        <v>26</v>
      </c>
      <c r="Q52" s="18"/>
      <c r="R52" s="18">
        <f t="shared" si="10"/>
        <v>26</v>
      </c>
      <c r="S52" s="18">
        <v>0</v>
      </c>
      <c r="T52" s="18"/>
      <c r="U52" s="26">
        <f t="shared" si="14"/>
        <v>9702</v>
      </c>
      <c r="V52" s="26">
        <f t="shared" si="1"/>
        <v>6468</v>
      </c>
      <c r="W52" s="26">
        <f t="shared" si="2"/>
        <v>0</v>
      </c>
      <c r="X52" s="26">
        <f t="shared" si="3"/>
        <v>777</v>
      </c>
      <c r="Y52" s="26">
        <f t="shared" si="4"/>
        <v>0</v>
      </c>
      <c r="Z52" s="26"/>
      <c r="AA52" s="29">
        <f t="shared" si="11"/>
        <v>16947</v>
      </c>
      <c r="AB52" s="30">
        <f t="shared" si="5"/>
        <v>1164</v>
      </c>
      <c r="AC52" s="30">
        <f t="shared" si="12"/>
        <v>128</v>
      </c>
      <c r="AD52" s="19">
        <f t="shared" si="6"/>
        <v>1292</v>
      </c>
      <c r="AE52" s="19"/>
      <c r="AF52" s="19">
        <f t="shared" si="13"/>
        <v>15655</v>
      </c>
      <c r="AG52" s="23" t="s">
        <v>35</v>
      </c>
      <c r="AH52" s="77">
        <v>10126895143</v>
      </c>
      <c r="AI52" s="77" t="s">
        <v>470</v>
      </c>
      <c r="AJ52" s="76"/>
      <c r="AK52" s="21" t="e">
        <f>VLOOKUP(B52,[1]PROJECT!$B$11:$AT$25,45,0)</f>
        <v>#N/A</v>
      </c>
      <c r="AL52" s="21" t="str">
        <f>VLOOKUP(B52,'[1]Muster Roll'!$B$10:$B$111,1,0)</f>
        <v>M045</v>
      </c>
    </row>
    <row r="53" spans="1:38" s="21" customFormat="1" ht="30.75" customHeight="1">
      <c r="A53" s="22">
        <f t="shared" si="8"/>
        <v>43</v>
      </c>
      <c r="B53" s="46" t="s">
        <v>166</v>
      </c>
      <c r="C53" s="36" t="s">
        <v>167</v>
      </c>
      <c r="D53" s="36" t="s">
        <v>168</v>
      </c>
      <c r="E53" s="36" t="s">
        <v>40</v>
      </c>
      <c r="F53" s="42">
        <v>101168490750</v>
      </c>
      <c r="G53" s="36">
        <v>6927211176</v>
      </c>
      <c r="H53" s="39">
        <v>35910</v>
      </c>
      <c r="I53" s="36" t="s">
        <v>245</v>
      </c>
      <c r="J53" s="47">
        <v>10075</v>
      </c>
      <c r="K53" s="47">
        <v>6717</v>
      </c>
      <c r="L53" s="47">
        <v>0</v>
      </c>
      <c r="M53" s="47">
        <v>807</v>
      </c>
      <c r="N53" s="48">
        <f t="shared" si="9"/>
        <v>17599</v>
      </c>
      <c r="O53" s="47">
        <v>161</v>
      </c>
      <c r="P53" s="18">
        <v>26</v>
      </c>
      <c r="Q53" s="18"/>
      <c r="R53" s="18">
        <f t="shared" si="10"/>
        <v>26</v>
      </c>
      <c r="S53" s="18">
        <v>16</v>
      </c>
      <c r="T53" s="18"/>
      <c r="U53" s="26">
        <f t="shared" si="14"/>
        <v>9702</v>
      </c>
      <c r="V53" s="26">
        <f t="shared" si="1"/>
        <v>6468</v>
      </c>
      <c r="W53" s="26">
        <f t="shared" si="2"/>
        <v>0</v>
      </c>
      <c r="X53" s="26">
        <f t="shared" si="3"/>
        <v>777</v>
      </c>
      <c r="Y53" s="26">
        <f t="shared" si="4"/>
        <v>2576</v>
      </c>
      <c r="Z53" s="26"/>
      <c r="AA53" s="29">
        <f t="shared" si="11"/>
        <v>19523</v>
      </c>
      <c r="AB53" s="30">
        <f t="shared" si="5"/>
        <v>1164</v>
      </c>
      <c r="AC53" s="30">
        <f t="shared" si="12"/>
        <v>147</v>
      </c>
      <c r="AD53" s="19">
        <f t="shared" si="6"/>
        <v>1311</v>
      </c>
      <c r="AE53" s="19"/>
      <c r="AF53" s="19">
        <f t="shared" si="13"/>
        <v>18212</v>
      </c>
      <c r="AG53" s="19" t="s">
        <v>326</v>
      </c>
      <c r="AH53" s="67" t="s">
        <v>300</v>
      </c>
      <c r="AI53" s="67" t="s">
        <v>301</v>
      </c>
      <c r="AJ53" s="76"/>
      <c r="AK53" s="21" t="e">
        <f>VLOOKUP(B53,[1]PROJECT!$B$11:$AT$25,45,0)</f>
        <v>#N/A</v>
      </c>
      <c r="AL53" s="21" t="str">
        <f>VLOOKUP(B53,'[1]Muster Roll'!$B$10:$B$111,1,0)</f>
        <v>M046</v>
      </c>
    </row>
    <row r="54" spans="1:38" s="21" customFormat="1" ht="30.75" customHeight="1">
      <c r="A54" s="22">
        <f t="shared" si="8"/>
        <v>44</v>
      </c>
      <c r="B54" s="46" t="s">
        <v>169</v>
      </c>
      <c r="C54" s="36" t="s">
        <v>170</v>
      </c>
      <c r="D54" s="36" t="s">
        <v>171</v>
      </c>
      <c r="E54" s="36" t="s">
        <v>40</v>
      </c>
      <c r="F54" s="42">
        <v>101606373999</v>
      </c>
      <c r="G54" s="36">
        <v>6930144281</v>
      </c>
      <c r="H54" s="39">
        <v>36093</v>
      </c>
      <c r="I54" s="36" t="s">
        <v>245</v>
      </c>
      <c r="J54" s="47">
        <v>10075</v>
      </c>
      <c r="K54" s="47">
        <v>6717</v>
      </c>
      <c r="L54" s="47">
        <v>0</v>
      </c>
      <c r="M54" s="47">
        <v>807</v>
      </c>
      <c r="N54" s="48">
        <f t="shared" si="9"/>
        <v>17599</v>
      </c>
      <c r="O54" s="47">
        <v>161</v>
      </c>
      <c r="P54" s="18">
        <v>26</v>
      </c>
      <c r="Q54" s="18"/>
      <c r="R54" s="18">
        <f t="shared" si="10"/>
        <v>26</v>
      </c>
      <c r="S54" s="18">
        <v>0</v>
      </c>
      <c r="T54" s="18"/>
      <c r="U54" s="26">
        <f t="shared" si="14"/>
        <v>9702</v>
      </c>
      <c r="V54" s="26">
        <f t="shared" si="1"/>
        <v>6468</v>
      </c>
      <c r="W54" s="26">
        <f t="shared" si="2"/>
        <v>0</v>
      </c>
      <c r="X54" s="26">
        <f t="shared" si="3"/>
        <v>777</v>
      </c>
      <c r="Y54" s="26">
        <f t="shared" si="4"/>
        <v>0</v>
      </c>
      <c r="Z54" s="26"/>
      <c r="AA54" s="29">
        <f t="shared" si="11"/>
        <v>16947</v>
      </c>
      <c r="AB54" s="30">
        <f t="shared" si="5"/>
        <v>1164</v>
      </c>
      <c r="AC54" s="30">
        <f t="shared" si="12"/>
        <v>128</v>
      </c>
      <c r="AD54" s="19">
        <f t="shared" si="6"/>
        <v>1292</v>
      </c>
      <c r="AE54" s="19"/>
      <c r="AF54" s="19">
        <f t="shared" si="13"/>
        <v>15655</v>
      </c>
      <c r="AG54" s="19" t="s">
        <v>35</v>
      </c>
      <c r="AH54" s="75" t="s">
        <v>302</v>
      </c>
      <c r="AI54" s="69" t="s">
        <v>261</v>
      </c>
      <c r="AJ54" s="76"/>
      <c r="AK54" s="21" t="e">
        <f>VLOOKUP(B54,[1]PROJECT!$B$11:$AT$25,45,0)</f>
        <v>#N/A</v>
      </c>
      <c r="AL54" s="21" t="str">
        <f>VLOOKUP(B54,'[1]Muster Roll'!$B$10:$B$111,1,0)</f>
        <v>M047</v>
      </c>
    </row>
    <row r="55" spans="1:38" s="21" customFormat="1" ht="30.75" customHeight="1">
      <c r="A55" s="22">
        <f t="shared" si="8"/>
        <v>45</v>
      </c>
      <c r="B55" s="46" t="s">
        <v>175</v>
      </c>
      <c r="C55" s="36" t="s">
        <v>176</v>
      </c>
      <c r="D55" s="36" t="s">
        <v>177</v>
      </c>
      <c r="E55" s="36" t="s">
        <v>40</v>
      </c>
      <c r="F55" s="42">
        <v>100067748519</v>
      </c>
      <c r="G55" s="36">
        <v>6928600461</v>
      </c>
      <c r="H55" s="39">
        <v>35165</v>
      </c>
      <c r="I55" s="36" t="s">
        <v>245</v>
      </c>
      <c r="J55" s="47">
        <v>10075</v>
      </c>
      <c r="K55" s="47">
        <v>6717</v>
      </c>
      <c r="L55" s="47">
        <v>0</v>
      </c>
      <c r="M55" s="47">
        <v>807</v>
      </c>
      <c r="N55" s="48">
        <f t="shared" si="9"/>
        <v>17599</v>
      </c>
      <c r="O55" s="47">
        <v>161</v>
      </c>
      <c r="P55" s="18">
        <v>27</v>
      </c>
      <c r="Q55" s="18"/>
      <c r="R55" s="18">
        <f t="shared" si="10"/>
        <v>27</v>
      </c>
      <c r="S55" s="18">
        <v>0</v>
      </c>
      <c r="T55" s="18"/>
      <c r="U55" s="26">
        <f t="shared" si="14"/>
        <v>10075</v>
      </c>
      <c r="V55" s="26">
        <f t="shared" si="1"/>
        <v>6717</v>
      </c>
      <c r="W55" s="26">
        <f t="shared" si="2"/>
        <v>0</v>
      </c>
      <c r="X55" s="26">
        <f t="shared" si="3"/>
        <v>807</v>
      </c>
      <c r="Y55" s="26">
        <f t="shared" si="4"/>
        <v>0</v>
      </c>
      <c r="Z55" s="26"/>
      <c r="AA55" s="29">
        <f t="shared" si="11"/>
        <v>17599</v>
      </c>
      <c r="AB55" s="30">
        <f t="shared" si="5"/>
        <v>1209</v>
      </c>
      <c r="AC55" s="30">
        <f t="shared" si="12"/>
        <v>132</v>
      </c>
      <c r="AD55" s="19">
        <f t="shared" si="6"/>
        <v>1341</v>
      </c>
      <c r="AE55" s="19"/>
      <c r="AF55" s="19">
        <f t="shared" si="13"/>
        <v>16258</v>
      </c>
      <c r="AG55" s="19" t="s">
        <v>35</v>
      </c>
      <c r="AH55" s="66" t="s">
        <v>304</v>
      </c>
      <c r="AI55" s="67" t="s">
        <v>261</v>
      </c>
      <c r="AJ55" s="76"/>
      <c r="AK55" s="21" t="e">
        <f>VLOOKUP(B55,[1]PROJECT!$B$11:$AT$25,45,0)</f>
        <v>#N/A</v>
      </c>
      <c r="AL55" s="21" t="str">
        <f>VLOOKUP(B55,'[1]Muster Roll'!$B$10:$B$111,1,0)</f>
        <v>M050</v>
      </c>
    </row>
    <row r="56" spans="1:38" s="21" customFormat="1" ht="30.75" customHeight="1">
      <c r="A56" s="22">
        <f t="shared" si="8"/>
        <v>46</v>
      </c>
      <c r="B56" s="46" t="s">
        <v>178</v>
      </c>
      <c r="C56" s="36" t="s">
        <v>179</v>
      </c>
      <c r="D56" s="36" t="s">
        <v>180</v>
      </c>
      <c r="E56" s="36" t="s">
        <v>40</v>
      </c>
      <c r="F56" s="42">
        <v>101685737921</v>
      </c>
      <c r="G56" s="36">
        <v>6931056479</v>
      </c>
      <c r="H56" s="39">
        <v>34768</v>
      </c>
      <c r="I56" s="36" t="s">
        <v>245</v>
      </c>
      <c r="J56" s="47">
        <v>10075</v>
      </c>
      <c r="K56" s="47">
        <v>6717</v>
      </c>
      <c r="L56" s="47">
        <v>0</v>
      </c>
      <c r="M56" s="47">
        <v>807</v>
      </c>
      <c r="N56" s="48">
        <f t="shared" si="9"/>
        <v>17599</v>
      </c>
      <c r="O56" s="47">
        <v>161</v>
      </c>
      <c r="P56" s="18">
        <v>27</v>
      </c>
      <c r="Q56" s="18"/>
      <c r="R56" s="18">
        <f t="shared" si="10"/>
        <v>27</v>
      </c>
      <c r="S56" s="18">
        <v>0</v>
      </c>
      <c r="T56" s="18"/>
      <c r="U56" s="26">
        <f t="shared" si="14"/>
        <v>10075</v>
      </c>
      <c r="V56" s="26">
        <f t="shared" si="1"/>
        <v>6717</v>
      </c>
      <c r="W56" s="26">
        <f t="shared" si="2"/>
        <v>0</v>
      </c>
      <c r="X56" s="26">
        <f t="shared" si="3"/>
        <v>807</v>
      </c>
      <c r="Y56" s="26">
        <f t="shared" si="4"/>
        <v>0</v>
      </c>
      <c r="Z56" s="26"/>
      <c r="AA56" s="29">
        <f t="shared" si="11"/>
        <v>17599</v>
      </c>
      <c r="AB56" s="30">
        <f t="shared" si="5"/>
        <v>1209</v>
      </c>
      <c r="AC56" s="30">
        <f t="shared" si="12"/>
        <v>132</v>
      </c>
      <c r="AD56" s="19">
        <f t="shared" si="6"/>
        <v>1341</v>
      </c>
      <c r="AE56" s="19"/>
      <c r="AF56" s="19">
        <f t="shared" si="13"/>
        <v>16258</v>
      </c>
      <c r="AG56" s="19" t="s">
        <v>35</v>
      </c>
      <c r="AH56" s="66" t="s">
        <v>305</v>
      </c>
      <c r="AI56" s="69" t="s">
        <v>261</v>
      </c>
      <c r="AJ56" s="76"/>
      <c r="AK56" s="21" t="e">
        <f>VLOOKUP(B56,[1]PROJECT!$B$11:$AT$25,45,0)</f>
        <v>#N/A</v>
      </c>
      <c r="AL56" s="21" t="str">
        <f>VLOOKUP(B56,'[1]Muster Roll'!$B$10:$B$111,1,0)</f>
        <v>M051</v>
      </c>
    </row>
    <row r="57" spans="1:38" s="21" customFormat="1" ht="30.75" customHeight="1">
      <c r="A57" s="22">
        <f t="shared" si="8"/>
        <v>47</v>
      </c>
      <c r="B57" s="46" t="s">
        <v>181</v>
      </c>
      <c r="C57" s="36" t="s">
        <v>182</v>
      </c>
      <c r="D57" s="36" t="s">
        <v>183</v>
      </c>
      <c r="E57" s="36" t="s">
        <v>40</v>
      </c>
      <c r="F57" s="42">
        <v>101559063086</v>
      </c>
      <c r="G57" s="36">
        <v>6929850133</v>
      </c>
      <c r="H57" s="39">
        <v>36358</v>
      </c>
      <c r="I57" s="36" t="s">
        <v>245</v>
      </c>
      <c r="J57" s="47">
        <v>10075</v>
      </c>
      <c r="K57" s="47">
        <v>6717</v>
      </c>
      <c r="L57" s="47">
        <v>0</v>
      </c>
      <c r="M57" s="47">
        <v>807</v>
      </c>
      <c r="N57" s="48">
        <f t="shared" si="9"/>
        <v>17599</v>
      </c>
      <c r="O57" s="47">
        <v>161</v>
      </c>
      <c r="P57" s="18">
        <v>27</v>
      </c>
      <c r="Q57" s="18"/>
      <c r="R57" s="18">
        <f t="shared" si="10"/>
        <v>27</v>
      </c>
      <c r="S57" s="18">
        <v>8</v>
      </c>
      <c r="T57" s="18"/>
      <c r="U57" s="26">
        <f t="shared" si="14"/>
        <v>10075</v>
      </c>
      <c r="V57" s="26">
        <f t="shared" si="1"/>
        <v>6717</v>
      </c>
      <c r="W57" s="26">
        <f t="shared" si="2"/>
        <v>0</v>
      </c>
      <c r="X57" s="26">
        <f t="shared" si="3"/>
        <v>807</v>
      </c>
      <c r="Y57" s="26">
        <f t="shared" si="4"/>
        <v>1288</v>
      </c>
      <c r="Z57" s="26"/>
      <c r="AA57" s="29">
        <f t="shared" si="11"/>
        <v>18887</v>
      </c>
      <c r="AB57" s="30">
        <f t="shared" si="5"/>
        <v>1209</v>
      </c>
      <c r="AC57" s="30">
        <f t="shared" si="12"/>
        <v>142</v>
      </c>
      <c r="AD57" s="19">
        <f t="shared" si="6"/>
        <v>1351</v>
      </c>
      <c r="AE57" s="19"/>
      <c r="AF57" s="19">
        <f t="shared" si="13"/>
        <v>17536</v>
      </c>
      <c r="AG57" s="19" t="s">
        <v>35</v>
      </c>
      <c r="AH57" s="68" t="s">
        <v>306</v>
      </c>
      <c r="AI57" s="69" t="s">
        <v>261</v>
      </c>
      <c r="AJ57" s="76"/>
      <c r="AK57" s="21" t="e">
        <f>VLOOKUP(B57,[1]PROJECT!$B$11:$AT$25,45,0)</f>
        <v>#N/A</v>
      </c>
      <c r="AL57" s="21" t="str">
        <f>VLOOKUP(B57,'[1]Muster Roll'!$B$10:$B$111,1,0)</f>
        <v>M052</v>
      </c>
    </row>
    <row r="58" spans="1:38" s="21" customFormat="1" ht="30.75" customHeight="1">
      <c r="A58" s="22">
        <f t="shared" si="8"/>
        <v>48</v>
      </c>
      <c r="B58" s="46" t="s">
        <v>184</v>
      </c>
      <c r="C58" s="36" t="s">
        <v>185</v>
      </c>
      <c r="D58" s="36" t="s">
        <v>186</v>
      </c>
      <c r="E58" s="36" t="s">
        <v>40</v>
      </c>
      <c r="F58" s="42">
        <v>101141663028</v>
      </c>
      <c r="G58" s="36">
        <v>6927038253</v>
      </c>
      <c r="H58" s="39">
        <v>35503</v>
      </c>
      <c r="I58" s="36" t="s">
        <v>245</v>
      </c>
      <c r="J58" s="47">
        <v>10075</v>
      </c>
      <c r="K58" s="47">
        <v>6717</v>
      </c>
      <c r="L58" s="47">
        <v>0</v>
      </c>
      <c r="M58" s="47">
        <v>807</v>
      </c>
      <c r="N58" s="48">
        <f t="shared" si="9"/>
        <v>17599</v>
      </c>
      <c r="O58" s="47">
        <v>161</v>
      </c>
      <c r="P58" s="18">
        <v>13</v>
      </c>
      <c r="Q58" s="18"/>
      <c r="R58" s="18">
        <f t="shared" si="10"/>
        <v>13</v>
      </c>
      <c r="S58" s="18">
        <v>8</v>
      </c>
      <c r="T58" s="18"/>
      <c r="U58" s="26">
        <f t="shared" si="14"/>
        <v>4851</v>
      </c>
      <c r="V58" s="26">
        <f t="shared" si="1"/>
        <v>3234</v>
      </c>
      <c r="W58" s="26">
        <f t="shared" si="2"/>
        <v>0</v>
      </c>
      <c r="X58" s="26">
        <f t="shared" si="3"/>
        <v>389</v>
      </c>
      <c r="Y58" s="26">
        <f t="shared" si="4"/>
        <v>1288</v>
      </c>
      <c r="Z58" s="26"/>
      <c r="AA58" s="29">
        <f t="shared" si="11"/>
        <v>9762</v>
      </c>
      <c r="AB58" s="30">
        <f t="shared" si="5"/>
        <v>582</v>
      </c>
      <c r="AC58" s="30">
        <f t="shared" si="12"/>
        <v>74</v>
      </c>
      <c r="AD58" s="19">
        <f t="shared" si="6"/>
        <v>656</v>
      </c>
      <c r="AE58" s="19"/>
      <c r="AF58" s="19">
        <f t="shared" si="13"/>
        <v>9106</v>
      </c>
      <c r="AG58" s="19" t="s">
        <v>35</v>
      </c>
      <c r="AH58" s="66" t="s">
        <v>307</v>
      </c>
      <c r="AI58" s="67" t="s">
        <v>261</v>
      </c>
      <c r="AJ58" s="76"/>
      <c r="AK58" s="21">
        <f>VLOOKUP(B58,[1]PROJECT!$B$11:$AT$25,45,0)</f>
        <v>11</v>
      </c>
      <c r="AL58" s="21" t="str">
        <f>VLOOKUP(B58,'[1]Muster Roll'!$B$10:$B$111,1,0)</f>
        <v>M053</v>
      </c>
    </row>
    <row r="59" spans="1:38" s="21" customFormat="1" ht="30.75" customHeight="1">
      <c r="A59" s="22">
        <f t="shared" si="8"/>
        <v>49</v>
      </c>
      <c r="B59" s="46" t="s">
        <v>187</v>
      </c>
      <c r="C59" s="36" t="s">
        <v>188</v>
      </c>
      <c r="D59" s="36" t="s">
        <v>189</v>
      </c>
      <c r="E59" s="36" t="s">
        <v>40</v>
      </c>
      <c r="F59" s="42">
        <v>101141662787</v>
      </c>
      <c r="G59" s="36">
        <v>6927038323</v>
      </c>
      <c r="H59" s="39">
        <v>32279</v>
      </c>
      <c r="I59" s="36" t="s">
        <v>245</v>
      </c>
      <c r="J59" s="47">
        <v>10075</v>
      </c>
      <c r="K59" s="47">
        <v>6717</v>
      </c>
      <c r="L59" s="47">
        <v>0</v>
      </c>
      <c r="M59" s="47">
        <v>807</v>
      </c>
      <c r="N59" s="48">
        <f t="shared" si="9"/>
        <v>17599</v>
      </c>
      <c r="O59" s="47">
        <v>161</v>
      </c>
      <c r="P59" s="18">
        <v>26</v>
      </c>
      <c r="Q59" s="18"/>
      <c r="R59" s="18">
        <f t="shared" si="10"/>
        <v>26</v>
      </c>
      <c r="S59" s="18">
        <v>0</v>
      </c>
      <c r="T59" s="18"/>
      <c r="U59" s="26">
        <f t="shared" si="14"/>
        <v>9702</v>
      </c>
      <c r="V59" s="26">
        <f t="shared" si="1"/>
        <v>6468</v>
      </c>
      <c r="W59" s="26">
        <f t="shared" si="2"/>
        <v>0</v>
      </c>
      <c r="X59" s="26">
        <f t="shared" si="3"/>
        <v>777</v>
      </c>
      <c r="Y59" s="26">
        <f t="shared" si="4"/>
        <v>0</v>
      </c>
      <c r="Z59" s="26"/>
      <c r="AA59" s="29">
        <f t="shared" si="11"/>
        <v>16947</v>
      </c>
      <c r="AB59" s="30">
        <f t="shared" si="5"/>
        <v>1164</v>
      </c>
      <c r="AC59" s="30">
        <f t="shared" si="12"/>
        <v>128</v>
      </c>
      <c r="AD59" s="19">
        <f t="shared" si="6"/>
        <v>1292</v>
      </c>
      <c r="AE59" s="19"/>
      <c r="AF59" s="19">
        <f t="shared" si="13"/>
        <v>15655</v>
      </c>
      <c r="AG59" s="19" t="s">
        <v>326</v>
      </c>
      <c r="AH59" s="45">
        <v>10090786682</v>
      </c>
      <c r="AI59" s="45" t="s">
        <v>261</v>
      </c>
      <c r="AJ59" s="76"/>
      <c r="AK59" s="21" t="e">
        <f>VLOOKUP(B59,[1]PROJECT!$B$11:$AT$25,45,0)</f>
        <v>#N/A</v>
      </c>
      <c r="AL59" s="21" t="str">
        <f>VLOOKUP(B59,'[1]Muster Roll'!$B$10:$B$111,1,0)</f>
        <v>M054</v>
      </c>
    </row>
    <row r="60" spans="1:38" s="21" customFormat="1" ht="30.75" customHeight="1">
      <c r="A60" s="22">
        <f t="shared" si="8"/>
        <v>50</v>
      </c>
      <c r="B60" s="46" t="s">
        <v>190</v>
      </c>
      <c r="C60" s="36" t="s">
        <v>123</v>
      </c>
      <c r="D60" s="36" t="s">
        <v>191</v>
      </c>
      <c r="E60" s="36" t="s">
        <v>40</v>
      </c>
      <c r="F60" s="42">
        <v>101559063093</v>
      </c>
      <c r="G60" s="36">
        <v>6929849947</v>
      </c>
      <c r="H60" s="39">
        <v>35827</v>
      </c>
      <c r="I60" s="36" t="s">
        <v>245</v>
      </c>
      <c r="J60" s="47">
        <v>10075</v>
      </c>
      <c r="K60" s="47">
        <v>6717</v>
      </c>
      <c r="L60" s="47">
        <v>0</v>
      </c>
      <c r="M60" s="47">
        <v>807</v>
      </c>
      <c r="N60" s="48">
        <f t="shared" si="9"/>
        <v>17599</v>
      </c>
      <c r="O60" s="47">
        <v>161</v>
      </c>
      <c r="P60" s="18">
        <v>21</v>
      </c>
      <c r="Q60" s="18"/>
      <c r="R60" s="18">
        <f t="shared" si="10"/>
        <v>21</v>
      </c>
      <c r="S60" s="18">
        <v>0</v>
      </c>
      <c r="T60" s="18"/>
      <c r="U60" s="26">
        <f t="shared" si="14"/>
        <v>7836</v>
      </c>
      <c r="V60" s="26">
        <f t="shared" si="1"/>
        <v>5224</v>
      </c>
      <c r="W60" s="26">
        <f t="shared" si="2"/>
        <v>0</v>
      </c>
      <c r="X60" s="26">
        <f t="shared" si="3"/>
        <v>628</v>
      </c>
      <c r="Y60" s="26">
        <f t="shared" si="4"/>
        <v>0</v>
      </c>
      <c r="Z60" s="26"/>
      <c r="AA60" s="29">
        <f t="shared" si="11"/>
        <v>13688</v>
      </c>
      <c r="AB60" s="30">
        <f t="shared" si="5"/>
        <v>940</v>
      </c>
      <c r="AC60" s="30">
        <f t="shared" si="12"/>
        <v>103</v>
      </c>
      <c r="AD60" s="19">
        <f t="shared" si="6"/>
        <v>1043</v>
      </c>
      <c r="AE60" s="19"/>
      <c r="AF60" s="19">
        <f t="shared" si="13"/>
        <v>12645</v>
      </c>
      <c r="AG60" s="19" t="s">
        <v>35</v>
      </c>
      <c r="AH60" s="66" t="s">
        <v>308</v>
      </c>
      <c r="AI60" s="67" t="s">
        <v>261</v>
      </c>
      <c r="AJ60" s="76"/>
      <c r="AK60" s="21" t="e">
        <f>VLOOKUP(B60,[1]PROJECT!$B$11:$AT$25,45,0)</f>
        <v>#N/A</v>
      </c>
      <c r="AL60" s="21" t="str">
        <f>VLOOKUP(B60,'[1]Muster Roll'!$B$10:$B$111,1,0)</f>
        <v>M055</v>
      </c>
    </row>
    <row r="61" spans="1:38" s="21" customFormat="1" ht="30.75" customHeight="1">
      <c r="A61" s="22">
        <f t="shared" si="8"/>
        <v>51</v>
      </c>
      <c r="B61" s="46" t="s">
        <v>192</v>
      </c>
      <c r="C61" s="36" t="s">
        <v>193</v>
      </c>
      <c r="D61" s="36" t="s">
        <v>194</v>
      </c>
      <c r="E61" s="36" t="s">
        <v>40</v>
      </c>
      <c r="F61" s="42">
        <v>101583489134</v>
      </c>
      <c r="G61" s="36">
        <v>6930062625</v>
      </c>
      <c r="H61" s="39">
        <v>36588</v>
      </c>
      <c r="I61" s="36" t="s">
        <v>245</v>
      </c>
      <c r="J61" s="47">
        <v>10075</v>
      </c>
      <c r="K61" s="47">
        <v>6717</v>
      </c>
      <c r="L61" s="47">
        <v>0</v>
      </c>
      <c r="M61" s="47">
        <v>807</v>
      </c>
      <c r="N61" s="48">
        <f t="shared" si="9"/>
        <v>17599</v>
      </c>
      <c r="O61" s="47">
        <v>161</v>
      </c>
      <c r="P61" s="18">
        <v>27</v>
      </c>
      <c r="Q61" s="18"/>
      <c r="R61" s="18">
        <f t="shared" si="10"/>
        <v>27</v>
      </c>
      <c r="S61" s="18">
        <v>0</v>
      </c>
      <c r="T61" s="18"/>
      <c r="U61" s="26">
        <f t="shared" si="14"/>
        <v>10075</v>
      </c>
      <c r="V61" s="26">
        <f t="shared" si="1"/>
        <v>6717</v>
      </c>
      <c r="W61" s="26">
        <f t="shared" si="2"/>
        <v>0</v>
      </c>
      <c r="X61" s="26">
        <f t="shared" si="3"/>
        <v>807</v>
      </c>
      <c r="Y61" s="26">
        <f t="shared" si="4"/>
        <v>0</v>
      </c>
      <c r="Z61" s="26"/>
      <c r="AA61" s="29">
        <f t="shared" si="11"/>
        <v>17599</v>
      </c>
      <c r="AB61" s="30">
        <f t="shared" si="5"/>
        <v>1209</v>
      </c>
      <c r="AC61" s="30">
        <f t="shared" si="12"/>
        <v>132</v>
      </c>
      <c r="AD61" s="19">
        <f t="shared" si="6"/>
        <v>1341</v>
      </c>
      <c r="AE61" s="19"/>
      <c r="AF61" s="19">
        <f t="shared" si="13"/>
        <v>16258</v>
      </c>
      <c r="AG61" s="23" t="s">
        <v>35</v>
      </c>
      <c r="AH61" s="77">
        <v>10120040486</v>
      </c>
      <c r="AI61" s="77" t="s">
        <v>468</v>
      </c>
      <c r="AJ61" s="76"/>
      <c r="AK61" s="21" t="e">
        <f>VLOOKUP(B61,[1]PROJECT!$B$11:$AT$25,45,0)</f>
        <v>#N/A</v>
      </c>
      <c r="AL61" s="21" t="str">
        <f>VLOOKUP(B61,'[1]Muster Roll'!$B$10:$B$111,1,0)</f>
        <v>M056</v>
      </c>
    </row>
    <row r="62" spans="1:38" s="21" customFormat="1" ht="30.75" customHeight="1">
      <c r="A62" s="22">
        <f t="shared" si="8"/>
        <v>52</v>
      </c>
      <c r="B62" s="46" t="s">
        <v>195</v>
      </c>
      <c r="C62" s="36" t="s">
        <v>196</v>
      </c>
      <c r="D62" s="36" t="s">
        <v>197</v>
      </c>
      <c r="E62" s="36" t="s">
        <v>40</v>
      </c>
      <c r="F62" s="42">
        <v>101141663085</v>
      </c>
      <c r="G62" s="36">
        <v>6927038198</v>
      </c>
      <c r="H62" s="39">
        <v>34335</v>
      </c>
      <c r="I62" s="36" t="s">
        <v>245</v>
      </c>
      <c r="J62" s="47">
        <v>10075</v>
      </c>
      <c r="K62" s="47">
        <v>6717</v>
      </c>
      <c r="L62" s="47">
        <v>0</v>
      </c>
      <c r="M62" s="47">
        <v>807</v>
      </c>
      <c r="N62" s="48">
        <f t="shared" si="9"/>
        <v>17599</v>
      </c>
      <c r="O62" s="47">
        <v>161</v>
      </c>
      <c r="P62" s="18">
        <v>27</v>
      </c>
      <c r="Q62" s="18"/>
      <c r="R62" s="18">
        <f t="shared" si="10"/>
        <v>27</v>
      </c>
      <c r="S62" s="18">
        <v>32</v>
      </c>
      <c r="T62" s="18"/>
      <c r="U62" s="26">
        <f t="shared" si="14"/>
        <v>10075</v>
      </c>
      <c r="V62" s="26">
        <f t="shared" si="1"/>
        <v>6717</v>
      </c>
      <c r="W62" s="26">
        <f t="shared" si="2"/>
        <v>0</v>
      </c>
      <c r="X62" s="26">
        <f t="shared" si="3"/>
        <v>807</v>
      </c>
      <c r="Y62" s="26">
        <f t="shared" si="4"/>
        <v>5152</v>
      </c>
      <c r="Z62" s="26"/>
      <c r="AA62" s="29">
        <f t="shared" si="11"/>
        <v>22751</v>
      </c>
      <c r="AB62" s="30">
        <f t="shared" si="5"/>
        <v>1209</v>
      </c>
      <c r="AC62" s="30">
        <f t="shared" si="12"/>
        <v>171</v>
      </c>
      <c r="AD62" s="19">
        <f t="shared" si="6"/>
        <v>1380</v>
      </c>
      <c r="AE62" s="19"/>
      <c r="AF62" s="19">
        <f t="shared" si="13"/>
        <v>21371</v>
      </c>
      <c r="AG62" s="19" t="s">
        <v>35</v>
      </c>
      <c r="AH62" s="66" t="s">
        <v>309</v>
      </c>
      <c r="AI62" s="67" t="s">
        <v>261</v>
      </c>
      <c r="AJ62" s="76"/>
      <c r="AK62" s="21" t="e">
        <f>VLOOKUP(B62,[1]PROJECT!$B$11:$AT$25,45,0)</f>
        <v>#N/A</v>
      </c>
      <c r="AL62" s="21" t="str">
        <f>VLOOKUP(B62,'[1]Muster Roll'!$B$10:$B$111,1,0)</f>
        <v>M058</v>
      </c>
    </row>
    <row r="63" spans="1:38" s="21" customFormat="1" ht="30.75" customHeight="1">
      <c r="A63" s="22">
        <f t="shared" si="8"/>
        <v>53</v>
      </c>
      <c r="B63" s="46" t="s">
        <v>198</v>
      </c>
      <c r="C63" s="36" t="s">
        <v>199</v>
      </c>
      <c r="D63" s="36" t="s">
        <v>200</v>
      </c>
      <c r="E63" s="36" t="s">
        <v>40</v>
      </c>
      <c r="F63" s="42">
        <v>101559063525</v>
      </c>
      <c r="G63" s="36">
        <v>6929850073</v>
      </c>
      <c r="H63" s="39">
        <v>35890</v>
      </c>
      <c r="I63" s="36" t="s">
        <v>245</v>
      </c>
      <c r="J63" s="47">
        <v>10075</v>
      </c>
      <c r="K63" s="47">
        <v>6717</v>
      </c>
      <c r="L63" s="47">
        <v>0</v>
      </c>
      <c r="M63" s="47">
        <v>807</v>
      </c>
      <c r="N63" s="48">
        <f t="shared" si="9"/>
        <v>17599</v>
      </c>
      <c r="O63" s="47">
        <v>161</v>
      </c>
      <c r="P63" s="18">
        <v>27</v>
      </c>
      <c r="Q63" s="18"/>
      <c r="R63" s="18">
        <f t="shared" si="10"/>
        <v>27</v>
      </c>
      <c r="S63" s="18">
        <v>16</v>
      </c>
      <c r="T63" s="18"/>
      <c r="U63" s="26">
        <f t="shared" si="14"/>
        <v>10075</v>
      </c>
      <c r="V63" s="26">
        <f t="shared" si="1"/>
        <v>6717</v>
      </c>
      <c r="W63" s="26">
        <f t="shared" si="2"/>
        <v>0</v>
      </c>
      <c r="X63" s="26">
        <f t="shared" si="3"/>
        <v>807</v>
      </c>
      <c r="Y63" s="26">
        <f t="shared" si="4"/>
        <v>2576</v>
      </c>
      <c r="Z63" s="26"/>
      <c r="AA63" s="29">
        <f t="shared" si="11"/>
        <v>20175</v>
      </c>
      <c r="AB63" s="30">
        <f t="shared" si="5"/>
        <v>1209</v>
      </c>
      <c r="AC63" s="30">
        <f t="shared" si="12"/>
        <v>152</v>
      </c>
      <c r="AD63" s="19">
        <f t="shared" si="6"/>
        <v>1361</v>
      </c>
      <c r="AE63" s="19"/>
      <c r="AF63" s="19">
        <f t="shared" si="13"/>
        <v>18814</v>
      </c>
      <c r="AG63" s="19" t="s">
        <v>35</v>
      </c>
      <c r="AH63" s="68" t="s">
        <v>310</v>
      </c>
      <c r="AI63" s="69" t="s">
        <v>261</v>
      </c>
      <c r="AJ63" s="76"/>
      <c r="AK63" s="21" t="e">
        <f>VLOOKUP(B63,[1]PROJECT!$B$11:$AT$25,45,0)</f>
        <v>#N/A</v>
      </c>
      <c r="AL63" s="21" t="str">
        <f>VLOOKUP(B63,'[1]Muster Roll'!$B$10:$B$111,1,0)</f>
        <v>M059</v>
      </c>
    </row>
    <row r="64" spans="1:38" s="21" customFormat="1" ht="30.75" customHeight="1">
      <c r="A64" s="22">
        <f t="shared" si="8"/>
        <v>54</v>
      </c>
      <c r="B64" s="46" t="s">
        <v>201</v>
      </c>
      <c r="C64" s="36" t="s">
        <v>202</v>
      </c>
      <c r="D64" s="36" t="s">
        <v>203</v>
      </c>
      <c r="E64" s="36" t="s">
        <v>40</v>
      </c>
      <c r="F64" s="42">
        <v>101643404799</v>
      </c>
      <c r="G64" s="36">
        <v>6930403178</v>
      </c>
      <c r="H64" s="39">
        <v>34425</v>
      </c>
      <c r="I64" s="36" t="s">
        <v>245</v>
      </c>
      <c r="J64" s="47">
        <v>10075</v>
      </c>
      <c r="K64" s="47">
        <v>6717</v>
      </c>
      <c r="L64" s="47">
        <v>0</v>
      </c>
      <c r="M64" s="47">
        <v>807</v>
      </c>
      <c r="N64" s="48">
        <f t="shared" si="9"/>
        <v>17599</v>
      </c>
      <c r="O64" s="47">
        <v>161</v>
      </c>
      <c r="P64" s="18">
        <v>26</v>
      </c>
      <c r="Q64" s="18"/>
      <c r="R64" s="18">
        <f t="shared" si="10"/>
        <v>26</v>
      </c>
      <c r="S64" s="18">
        <v>0</v>
      </c>
      <c r="T64" s="18"/>
      <c r="U64" s="26">
        <f t="shared" si="14"/>
        <v>9702</v>
      </c>
      <c r="V64" s="26">
        <f t="shared" si="1"/>
        <v>6468</v>
      </c>
      <c r="W64" s="26">
        <f t="shared" si="2"/>
        <v>0</v>
      </c>
      <c r="X64" s="26">
        <f t="shared" si="3"/>
        <v>777</v>
      </c>
      <c r="Y64" s="26">
        <f t="shared" si="4"/>
        <v>0</v>
      </c>
      <c r="Z64" s="26"/>
      <c r="AA64" s="29">
        <f t="shared" si="11"/>
        <v>16947</v>
      </c>
      <c r="AB64" s="30">
        <f t="shared" si="5"/>
        <v>1164</v>
      </c>
      <c r="AC64" s="30">
        <f t="shared" si="12"/>
        <v>128</v>
      </c>
      <c r="AD64" s="19">
        <f t="shared" si="6"/>
        <v>1292</v>
      </c>
      <c r="AE64" s="19"/>
      <c r="AF64" s="19">
        <f t="shared" si="13"/>
        <v>15655</v>
      </c>
      <c r="AG64" s="19" t="s">
        <v>35</v>
      </c>
      <c r="AH64" s="66" t="s">
        <v>311</v>
      </c>
      <c r="AI64" s="67" t="s">
        <v>261</v>
      </c>
      <c r="AJ64" s="76"/>
      <c r="AK64" s="21">
        <f>VLOOKUP(B64,[1]PROJECT!$B$11:$AT$25,45,0)</f>
        <v>0</v>
      </c>
      <c r="AL64" s="21" t="str">
        <f>VLOOKUP(B64,'[1]Muster Roll'!$B$10:$B$111,1,0)</f>
        <v>M060</v>
      </c>
    </row>
    <row r="65" spans="1:38" s="21" customFormat="1" ht="30.75" customHeight="1">
      <c r="A65" s="22">
        <f t="shared" si="8"/>
        <v>55</v>
      </c>
      <c r="B65" s="46" t="s">
        <v>204</v>
      </c>
      <c r="C65" s="36" t="s">
        <v>205</v>
      </c>
      <c r="D65" s="36" t="s">
        <v>206</v>
      </c>
      <c r="E65" s="36" t="s">
        <v>40</v>
      </c>
      <c r="F65" s="42">
        <v>101606374008</v>
      </c>
      <c r="G65" s="36">
        <v>6930527600</v>
      </c>
      <c r="H65" s="39">
        <v>31392</v>
      </c>
      <c r="I65" s="36" t="s">
        <v>245</v>
      </c>
      <c r="J65" s="47">
        <v>10075</v>
      </c>
      <c r="K65" s="47">
        <v>6717</v>
      </c>
      <c r="L65" s="47">
        <v>0</v>
      </c>
      <c r="M65" s="47">
        <v>807</v>
      </c>
      <c r="N65" s="48">
        <f t="shared" si="9"/>
        <v>17599</v>
      </c>
      <c r="O65" s="47">
        <v>161</v>
      </c>
      <c r="P65" s="18">
        <v>24</v>
      </c>
      <c r="Q65" s="18"/>
      <c r="R65" s="18">
        <f t="shared" si="10"/>
        <v>24</v>
      </c>
      <c r="S65" s="18">
        <v>8</v>
      </c>
      <c r="T65" s="18"/>
      <c r="U65" s="26">
        <f t="shared" si="14"/>
        <v>8956</v>
      </c>
      <c r="V65" s="26">
        <f t="shared" si="1"/>
        <v>5971</v>
      </c>
      <c r="W65" s="26">
        <f t="shared" si="2"/>
        <v>0</v>
      </c>
      <c r="X65" s="26">
        <f t="shared" si="3"/>
        <v>717</v>
      </c>
      <c r="Y65" s="26">
        <f t="shared" si="4"/>
        <v>1288</v>
      </c>
      <c r="Z65" s="26"/>
      <c r="AA65" s="29">
        <f t="shared" si="11"/>
        <v>16932</v>
      </c>
      <c r="AB65" s="30">
        <f t="shared" si="5"/>
        <v>1075</v>
      </c>
      <c r="AC65" s="30">
        <f t="shared" si="12"/>
        <v>127</v>
      </c>
      <c r="AD65" s="19">
        <f t="shared" si="6"/>
        <v>1202</v>
      </c>
      <c r="AE65" s="19"/>
      <c r="AF65" s="19">
        <f t="shared" si="13"/>
        <v>15730</v>
      </c>
      <c r="AG65" s="19" t="s">
        <v>328</v>
      </c>
      <c r="AH65" s="45">
        <v>10096199203</v>
      </c>
      <c r="AI65" s="45" t="s">
        <v>289</v>
      </c>
      <c r="AJ65" s="76"/>
      <c r="AK65" s="21" t="e">
        <f>VLOOKUP(B65,[1]PROJECT!$B$11:$AT$25,45,0)</f>
        <v>#N/A</v>
      </c>
      <c r="AL65" s="21" t="str">
        <f>VLOOKUP(B65,'[1]Muster Roll'!$B$10:$B$111,1,0)</f>
        <v>M061</v>
      </c>
    </row>
    <row r="66" spans="1:38" s="21" customFormat="1" ht="30.75" customHeight="1">
      <c r="A66" s="22">
        <f t="shared" si="8"/>
        <v>56</v>
      </c>
      <c r="B66" s="46" t="s">
        <v>207</v>
      </c>
      <c r="C66" s="36" t="s">
        <v>208</v>
      </c>
      <c r="D66" s="36" t="s">
        <v>209</v>
      </c>
      <c r="E66" s="36" t="s">
        <v>40</v>
      </c>
      <c r="F66" s="42">
        <v>101188945944</v>
      </c>
      <c r="G66" s="36">
        <v>6931143763</v>
      </c>
      <c r="H66" s="39">
        <v>35562</v>
      </c>
      <c r="I66" s="36" t="s">
        <v>245</v>
      </c>
      <c r="J66" s="47">
        <v>10075</v>
      </c>
      <c r="K66" s="47">
        <v>6717</v>
      </c>
      <c r="L66" s="47">
        <v>0</v>
      </c>
      <c r="M66" s="47">
        <v>807</v>
      </c>
      <c r="N66" s="48">
        <f t="shared" si="9"/>
        <v>17599</v>
      </c>
      <c r="O66" s="47">
        <v>161</v>
      </c>
      <c r="P66" s="18">
        <v>25</v>
      </c>
      <c r="Q66" s="18"/>
      <c r="R66" s="18">
        <f t="shared" si="10"/>
        <v>25</v>
      </c>
      <c r="S66" s="18">
        <v>0</v>
      </c>
      <c r="T66" s="18"/>
      <c r="U66" s="26">
        <f t="shared" si="14"/>
        <v>9329</v>
      </c>
      <c r="V66" s="26">
        <f t="shared" si="1"/>
        <v>6219</v>
      </c>
      <c r="W66" s="26">
        <f t="shared" si="2"/>
        <v>0</v>
      </c>
      <c r="X66" s="26">
        <f t="shared" si="3"/>
        <v>747</v>
      </c>
      <c r="Y66" s="26">
        <f t="shared" si="4"/>
        <v>0</v>
      </c>
      <c r="Z66" s="26"/>
      <c r="AA66" s="29">
        <f t="shared" si="11"/>
        <v>16295</v>
      </c>
      <c r="AB66" s="30">
        <f t="shared" si="5"/>
        <v>1119</v>
      </c>
      <c r="AC66" s="30">
        <f t="shared" si="12"/>
        <v>123</v>
      </c>
      <c r="AD66" s="19">
        <f t="shared" si="6"/>
        <v>1242</v>
      </c>
      <c r="AE66" s="19"/>
      <c r="AF66" s="19">
        <f t="shared" si="13"/>
        <v>15053</v>
      </c>
      <c r="AG66" s="19" t="s">
        <v>35</v>
      </c>
      <c r="AH66" s="68" t="s">
        <v>312</v>
      </c>
      <c r="AI66" s="69" t="s">
        <v>261</v>
      </c>
      <c r="AJ66" s="76"/>
      <c r="AK66" s="21" t="e">
        <f>VLOOKUP(B66,[1]PROJECT!$B$11:$AT$25,45,0)</f>
        <v>#N/A</v>
      </c>
      <c r="AL66" s="21" t="str">
        <f>VLOOKUP(B66,'[1]Muster Roll'!$B$10:$B$111,1,0)</f>
        <v>M062</v>
      </c>
    </row>
    <row r="67" spans="1:38" s="21" customFormat="1" ht="30.75" customHeight="1">
      <c r="A67" s="22">
        <f t="shared" si="8"/>
        <v>57</v>
      </c>
      <c r="B67" s="46" t="s">
        <v>213</v>
      </c>
      <c r="C67" s="36" t="s">
        <v>214</v>
      </c>
      <c r="D67" s="36" t="s">
        <v>215</v>
      </c>
      <c r="E67" s="36" t="s">
        <v>40</v>
      </c>
      <c r="F67" s="42">
        <v>101141663426</v>
      </c>
      <c r="G67" s="36">
        <v>6927037729</v>
      </c>
      <c r="H67" s="39">
        <v>30317</v>
      </c>
      <c r="I67" s="36" t="s">
        <v>245</v>
      </c>
      <c r="J67" s="47">
        <v>10075</v>
      </c>
      <c r="K67" s="47">
        <v>6717</v>
      </c>
      <c r="L67" s="47">
        <v>0</v>
      </c>
      <c r="M67" s="47">
        <v>807</v>
      </c>
      <c r="N67" s="48">
        <f t="shared" si="9"/>
        <v>17599</v>
      </c>
      <c r="O67" s="47">
        <v>161</v>
      </c>
      <c r="P67" s="18">
        <v>26</v>
      </c>
      <c r="Q67" s="18"/>
      <c r="R67" s="18">
        <f t="shared" si="10"/>
        <v>26</v>
      </c>
      <c r="S67" s="18">
        <v>8</v>
      </c>
      <c r="T67" s="18"/>
      <c r="U67" s="26">
        <f t="shared" si="14"/>
        <v>9702</v>
      </c>
      <c r="V67" s="26">
        <f t="shared" si="1"/>
        <v>6468</v>
      </c>
      <c r="W67" s="26">
        <f t="shared" si="2"/>
        <v>0</v>
      </c>
      <c r="X67" s="26">
        <f t="shared" si="3"/>
        <v>777</v>
      </c>
      <c r="Y67" s="26">
        <f t="shared" si="4"/>
        <v>1288</v>
      </c>
      <c r="Z67" s="26"/>
      <c r="AA67" s="29">
        <f t="shared" si="11"/>
        <v>18235</v>
      </c>
      <c r="AB67" s="30">
        <f t="shared" si="5"/>
        <v>1164</v>
      </c>
      <c r="AC67" s="30">
        <f t="shared" si="12"/>
        <v>137</v>
      </c>
      <c r="AD67" s="19">
        <f t="shared" si="6"/>
        <v>1301</v>
      </c>
      <c r="AE67" s="19"/>
      <c r="AF67" s="19">
        <f t="shared" si="13"/>
        <v>16934</v>
      </c>
      <c r="AG67" s="19" t="s">
        <v>326</v>
      </c>
      <c r="AH67" s="67" t="s">
        <v>315</v>
      </c>
      <c r="AI67" s="67" t="s">
        <v>316</v>
      </c>
      <c r="AJ67" s="76"/>
      <c r="AK67" s="21" t="e">
        <f>VLOOKUP(B67,[1]PROJECT!$B$11:$AT$25,45,0)</f>
        <v>#N/A</v>
      </c>
      <c r="AL67" s="21" t="str">
        <f>VLOOKUP(B67,'[1]Muster Roll'!$B$10:$B$111,1,0)</f>
        <v>M065</v>
      </c>
    </row>
    <row r="68" spans="1:38" s="21" customFormat="1" ht="30.75" customHeight="1">
      <c r="A68" s="22">
        <f t="shared" si="8"/>
        <v>58</v>
      </c>
      <c r="B68" s="46" t="s">
        <v>216</v>
      </c>
      <c r="C68" s="36" t="s">
        <v>217</v>
      </c>
      <c r="D68" s="36" t="s">
        <v>218</v>
      </c>
      <c r="E68" s="36" t="s">
        <v>40</v>
      </c>
      <c r="F68" s="42">
        <v>101136729316</v>
      </c>
      <c r="G68" s="36">
        <v>1116085100</v>
      </c>
      <c r="H68" s="39">
        <v>32143</v>
      </c>
      <c r="I68" s="36" t="s">
        <v>245</v>
      </c>
      <c r="J68" s="47">
        <v>10075</v>
      </c>
      <c r="K68" s="47">
        <v>6717</v>
      </c>
      <c r="L68" s="47">
        <v>0</v>
      </c>
      <c r="M68" s="47">
        <v>807</v>
      </c>
      <c r="N68" s="48">
        <f t="shared" si="9"/>
        <v>17599</v>
      </c>
      <c r="O68" s="47">
        <v>161</v>
      </c>
      <c r="P68" s="18">
        <v>25</v>
      </c>
      <c r="Q68" s="18"/>
      <c r="R68" s="18">
        <f t="shared" si="10"/>
        <v>25</v>
      </c>
      <c r="S68" s="18">
        <v>0</v>
      </c>
      <c r="T68" s="18"/>
      <c r="U68" s="26">
        <f t="shared" si="14"/>
        <v>9329</v>
      </c>
      <c r="V68" s="26">
        <f t="shared" si="1"/>
        <v>6219</v>
      </c>
      <c r="W68" s="26">
        <f t="shared" si="2"/>
        <v>0</v>
      </c>
      <c r="X68" s="26">
        <f t="shared" si="3"/>
        <v>747</v>
      </c>
      <c r="Y68" s="26">
        <f t="shared" si="4"/>
        <v>0</v>
      </c>
      <c r="Z68" s="26"/>
      <c r="AA68" s="29">
        <f t="shared" si="11"/>
        <v>16295</v>
      </c>
      <c r="AB68" s="30">
        <f t="shared" si="5"/>
        <v>1119</v>
      </c>
      <c r="AC68" s="30">
        <f t="shared" si="12"/>
        <v>123</v>
      </c>
      <c r="AD68" s="19">
        <f t="shared" si="6"/>
        <v>1242</v>
      </c>
      <c r="AE68" s="19"/>
      <c r="AF68" s="19">
        <f t="shared" si="13"/>
        <v>15053</v>
      </c>
      <c r="AG68" s="23" t="s">
        <v>35</v>
      </c>
      <c r="AH68" s="77">
        <v>10120040500</v>
      </c>
      <c r="AI68" s="77" t="s">
        <v>468</v>
      </c>
      <c r="AJ68" s="76"/>
      <c r="AK68" s="21" t="e">
        <f>VLOOKUP(B68,[1]PROJECT!$B$11:$AT$25,45,0)</f>
        <v>#N/A</v>
      </c>
      <c r="AL68" s="21" t="str">
        <f>VLOOKUP(B68,'[1]Muster Roll'!$B$10:$B$111,1,0)</f>
        <v>M068</v>
      </c>
    </row>
    <row r="69" spans="1:38" s="21" customFormat="1" ht="30.75" customHeight="1">
      <c r="A69" s="22">
        <f t="shared" si="8"/>
        <v>59</v>
      </c>
      <c r="B69" s="46" t="s">
        <v>219</v>
      </c>
      <c r="C69" s="36" t="s">
        <v>220</v>
      </c>
      <c r="D69" s="36" t="s">
        <v>221</v>
      </c>
      <c r="E69" s="36" t="s">
        <v>40</v>
      </c>
      <c r="F69" s="42">
        <v>101844153090</v>
      </c>
      <c r="G69" s="36">
        <v>1116083148</v>
      </c>
      <c r="H69" s="39">
        <v>34653</v>
      </c>
      <c r="I69" s="36" t="s">
        <v>245</v>
      </c>
      <c r="J69" s="47">
        <v>10075</v>
      </c>
      <c r="K69" s="47">
        <v>6717</v>
      </c>
      <c r="L69" s="47">
        <v>0</v>
      </c>
      <c r="M69" s="47">
        <v>807</v>
      </c>
      <c r="N69" s="48">
        <f t="shared" si="9"/>
        <v>17599</v>
      </c>
      <c r="O69" s="47">
        <v>161</v>
      </c>
      <c r="P69" s="18">
        <v>27</v>
      </c>
      <c r="Q69" s="18"/>
      <c r="R69" s="18">
        <f t="shared" si="10"/>
        <v>27</v>
      </c>
      <c r="S69" s="18">
        <v>0</v>
      </c>
      <c r="T69" s="18"/>
      <c r="U69" s="26">
        <f t="shared" si="14"/>
        <v>10075</v>
      </c>
      <c r="V69" s="26">
        <f t="shared" si="1"/>
        <v>6717</v>
      </c>
      <c r="W69" s="26">
        <f t="shared" si="2"/>
        <v>0</v>
      </c>
      <c r="X69" s="26">
        <f t="shared" si="3"/>
        <v>807</v>
      </c>
      <c r="Y69" s="26">
        <f t="shared" si="4"/>
        <v>0</v>
      </c>
      <c r="Z69" s="26"/>
      <c r="AA69" s="29">
        <f t="shared" si="11"/>
        <v>17599</v>
      </c>
      <c r="AB69" s="30">
        <f t="shared" si="5"/>
        <v>1209</v>
      </c>
      <c r="AC69" s="30">
        <f t="shared" si="12"/>
        <v>132</v>
      </c>
      <c r="AD69" s="19">
        <f t="shared" si="6"/>
        <v>1341</v>
      </c>
      <c r="AE69" s="19"/>
      <c r="AF69" s="19">
        <f t="shared" si="13"/>
        <v>16258</v>
      </c>
      <c r="AG69" s="20" t="s">
        <v>35</v>
      </c>
      <c r="AH69" s="66" t="s">
        <v>317</v>
      </c>
      <c r="AI69" s="67" t="s">
        <v>261</v>
      </c>
      <c r="AJ69" s="76"/>
      <c r="AK69" s="21" t="e">
        <f>VLOOKUP(B69,[1]PROJECT!$B$11:$AT$25,45,0)</f>
        <v>#N/A</v>
      </c>
      <c r="AL69" s="21" t="str">
        <f>VLOOKUP(B69,'[1]Muster Roll'!$B$10:$B$111,1,0)</f>
        <v>M069</v>
      </c>
    </row>
    <row r="70" spans="1:38" s="21" customFormat="1" ht="30.75" customHeight="1">
      <c r="A70" s="22">
        <f t="shared" si="8"/>
        <v>60</v>
      </c>
      <c r="B70" s="46" t="s">
        <v>222</v>
      </c>
      <c r="C70" s="36" t="s">
        <v>223</v>
      </c>
      <c r="D70" s="36" t="s">
        <v>144</v>
      </c>
      <c r="E70" s="36" t="s">
        <v>40</v>
      </c>
      <c r="F70" s="42">
        <v>101245453410</v>
      </c>
      <c r="G70" s="36">
        <v>6927551110</v>
      </c>
      <c r="H70" s="39" t="s">
        <v>255</v>
      </c>
      <c r="I70" s="36" t="s">
        <v>245</v>
      </c>
      <c r="J70" s="47">
        <v>10075</v>
      </c>
      <c r="K70" s="47">
        <v>6717</v>
      </c>
      <c r="L70" s="47">
        <v>0</v>
      </c>
      <c r="M70" s="47">
        <v>807</v>
      </c>
      <c r="N70" s="48">
        <f t="shared" si="9"/>
        <v>17599</v>
      </c>
      <c r="O70" s="47">
        <v>161</v>
      </c>
      <c r="P70" s="18">
        <v>26</v>
      </c>
      <c r="Q70" s="18"/>
      <c r="R70" s="18">
        <f t="shared" si="10"/>
        <v>26</v>
      </c>
      <c r="S70" s="18">
        <v>0</v>
      </c>
      <c r="T70" s="18"/>
      <c r="U70" s="26">
        <f t="shared" si="14"/>
        <v>9702</v>
      </c>
      <c r="V70" s="26">
        <f t="shared" si="1"/>
        <v>6468</v>
      </c>
      <c r="W70" s="26">
        <f t="shared" si="2"/>
        <v>0</v>
      </c>
      <c r="X70" s="26">
        <f t="shared" si="3"/>
        <v>777</v>
      </c>
      <c r="Y70" s="26">
        <f t="shared" si="4"/>
        <v>0</v>
      </c>
      <c r="Z70" s="26"/>
      <c r="AA70" s="29">
        <f t="shared" si="11"/>
        <v>16947</v>
      </c>
      <c r="AB70" s="30">
        <f t="shared" si="5"/>
        <v>1164</v>
      </c>
      <c r="AC70" s="30">
        <f t="shared" si="12"/>
        <v>128</v>
      </c>
      <c r="AD70" s="19">
        <f t="shared" si="6"/>
        <v>1292</v>
      </c>
      <c r="AE70" s="19"/>
      <c r="AF70" s="19">
        <f t="shared" si="13"/>
        <v>15655</v>
      </c>
      <c r="AG70" s="20" t="s">
        <v>35</v>
      </c>
      <c r="AH70" s="70" t="s">
        <v>318</v>
      </c>
      <c r="AI70" s="69" t="s">
        <v>261</v>
      </c>
      <c r="AJ70" s="76"/>
      <c r="AK70" s="21" t="e">
        <f>VLOOKUP(B70,[1]PROJECT!$B$11:$AT$25,45,0)</f>
        <v>#N/A</v>
      </c>
      <c r="AL70" s="21" t="str">
        <f>VLOOKUP(B70,'[1]Muster Roll'!$B$10:$B$111,1,0)</f>
        <v>M074</v>
      </c>
    </row>
    <row r="71" spans="1:38" s="21" customFormat="1" ht="30.75" customHeight="1">
      <c r="A71" s="22">
        <f t="shared" si="8"/>
        <v>61</v>
      </c>
      <c r="B71" s="46" t="s">
        <v>227</v>
      </c>
      <c r="C71" s="36" t="s">
        <v>228</v>
      </c>
      <c r="D71" s="36" t="s">
        <v>229</v>
      </c>
      <c r="E71" s="36" t="s">
        <v>40</v>
      </c>
      <c r="F71" s="42">
        <v>100694323390</v>
      </c>
      <c r="G71" s="36">
        <v>1116083182</v>
      </c>
      <c r="H71" s="39" t="s">
        <v>256</v>
      </c>
      <c r="I71" s="36" t="s">
        <v>245</v>
      </c>
      <c r="J71" s="47">
        <v>10075</v>
      </c>
      <c r="K71" s="47">
        <v>6717</v>
      </c>
      <c r="L71" s="47">
        <v>0</v>
      </c>
      <c r="M71" s="47">
        <v>807</v>
      </c>
      <c r="N71" s="48">
        <f t="shared" si="9"/>
        <v>17599</v>
      </c>
      <c r="O71" s="47">
        <v>161</v>
      </c>
      <c r="P71" s="18">
        <v>25</v>
      </c>
      <c r="Q71" s="18"/>
      <c r="R71" s="18">
        <f t="shared" si="10"/>
        <v>25</v>
      </c>
      <c r="S71" s="18">
        <v>0</v>
      </c>
      <c r="T71" s="18"/>
      <c r="U71" s="26">
        <f t="shared" si="14"/>
        <v>9329</v>
      </c>
      <c r="V71" s="26">
        <f t="shared" si="1"/>
        <v>6219</v>
      </c>
      <c r="W71" s="26">
        <f t="shared" si="2"/>
        <v>0</v>
      </c>
      <c r="X71" s="26">
        <f t="shared" si="3"/>
        <v>747</v>
      </c>
      <c r="Y71" s="26">
        <f t="shared" si="4"/>
        <v>0</v>
      </c>
      <c r="Z71" s="26"/>
      <c r="AA71" s="29">
        <f t="shared" si="11"/>
        <v>16295</v>
      </c>
      <c r="AB71" s="30">
        <f t="shared" si="5"/>
        <v>1119</v>
      </c>
      <c r="AC71" s="30">
        <f t="shared" si="12"/>
        <v>123</v>
      </c>
      <c r="AD71" s="19">
        <f t="shared" si="6"/>
        <v>1242</v>
      </c>
      <c r="AE71" s="19"/>
      <c r="AF71" s="19">
        <f t="shared" si="13"/>
        <v>15053</v>
      </c>
      <c r="AG71" s="20" t="s">
        <v>35</v>
      </c>
      <c r="AH71" s="66" t="s">
        <v>320</v>
      </c>
      <c r="AI71" s="67" t="s">
        <v>261</v>
      </c>
      <c r="AJ71" s="76"/>
      <c r="AK71" s="21" t="e">
        <f>VLOOKUP(B71,[1]PROJECT!$B$11:$AT$25,45,0)</f>
        <v>#N/A</v>
      </c>
      <c r="AL71" s="21" t="str">
        <f>VLOOKUP(B71,'[1]Muster Roll'!$B$10:$B$111,1,0)</f>
        <v>M077</v>
      </c>
    </row>
    <row r="72" spans="1:38" s="21" customFormat="1" ht="30.75" customHeight="1">
      <c r="A72" s="22">
        <f t="shared" si="8"/>
        <v>62</v>
      </c>
      <c r="B72" s="46" t="s">
        <v>224</v>
      </c>
      <c r="C72" s="36" t="s">
        <v>225</v>
      </c>
      <c r="D72" s="36" t="s">
        <v>226</v>
      </c>
      <c r="E72" s="36" t="s">
        <v>40</v>
      </c>
      <c r="F72" s="42">
        <v>101275611817</v>
      </c>
      <c r="G72" s="36">
        <v>6927803092</v>
      </c>
      <c r="H72" s="39">
        <v>35979</v>
      </c>
      <c r="I72" s="36" t="s">
        <v>245</v>
      </c>
      <c r="J72" s="47">
        <v>10075</v>
      </c>
      <c r="K72" s="47">
        <v>6717</v>
      </c>
      <c r="L72" s="47">
        <v>0</v>
      </c>
      <c r="M72" s="47">
        <v>807</v>
      </c>
      <c r="N72" s="48">
        <f t="shared" ref="N72:N99" si="15">+J72+K72+L72+M72</f>
        <v>17599</v>
      </c>
      <c r="O72" s="47">
        <v>161</v>
      </c>
      <c r="P72" s="18">
        <v>27</v>
      </c>
      <c r="Q72" s="18"/>
      <c r="R72" s="18">
        <f t="shared" si="10"/>
        <v>27</v>
      </c>
      <c r="S72" s="18">
        <v>8</v>
      </c>
      <c r="T72" s="18"/>
      <c r="U72" s="26">
        <f t="shared" si="14"/>
        <v>10075</v>
      </c>
      <c r="V72" s="26">
        <f t="shared" si="1"/>
        <v>6717</v>
      </c>
      <c r="W72" s="26">
        <f t="shared" si="2"/>
        <v>0</v>
      </c>
      <c r="X72" s="26">
        <f t="shared" si="3"/>
        <v>807</v>
      </c>
      <c r="Y72" s="26">
        <f t="shared" si="4"/>
        <v>1288</v>
      </c>
      <c r="Z72" s="26"/>
      <c r="AA72" s="29">
        <f t="shared" si="11"/>
        <v>18887</v>
      </c>
      <c r="AB72" s="30">
        <f t="shared" si="5"/>
        <v>1209</v>
      </c>
      <c r="AC72" s="30">
        <f t="shared" si="12"/>
        <v>142</v>
      </c>
      <c r="AD72" s="19">
        <f t="shared" si="6"/>
        <v>1351</v>
      </c>
      <c r="AE72" s="19"/>
      <c r="AF72" s="19">
        <f t="shared" si="13"/>
        <v>17536</v>
      </c>
      <c r="AG72" s="20" t="s">
        <v>35</v>
      </c>
      <c r="AH72" s="68" t="s">
        <v>319</v>
      </c>
      <c r="AI72" s="69" t="s">
        <v>261</v>
      </c>
      <c r="AJ72" s="76"/>
      <c r="AK72" s="21" t="e">
        <f>VLOOKUP(B72,[1]PROJECT!$B$11:$AT$25,45,0)</f>
        <v>#N/A</v>
      </c>
      <c r="AL72" s="21" t="str">
        <f>VLOOKUP(B72,'[1]Muster Roll'!$B$10:$B$111,1,0)</f>
        <v>M079</v>
      </c>
    </row>
    <row r="73" spans="1:38" s="21" customFormat="1" ht="30.75" customHeight="1">
      <c r="A73" s="22">
        <f t="shared" si="8"/>
        <v>63</v>
      </c>
      <c r="B73" s="46" t="s">
        <v>230</v>
      </c>
      <c r="C73" s="36" t="s">
        <v>231</v>
      </c>
      <c r="D73" s="36" t="s">
        <v>232</v>
      </c>
      <c r="E73" s="36" t="s">
        <v>40</v>
      </c>
      <c r="F73" s="42">
        <v>101600432021</v>
      </c>
      <c r="G73" s="36">
        <v>1116083194</v>
      </c>
      <c r="H73" s="49" t="s">
        <v>257</v>
      </c>
      <c r="I73" s="36" t="s">
        <v>245</v>
      </c>
      <c r="J73" s="47">
        <v>10075</v>
      </c>
      <c r="K73" s="47">
        <v>6717</v>
      </c>
      <c r="L73" s="47">
        <v>0</v>
      </c>
      <c r="M73" s="47">
        <v>807</v>
      </c>
      <c r="N73" s="48">
        <f t="shared" si="15"/>
        <v>17599</v>
      </c>
      <c r="O73" s="47">
        <v>161</v>
      </c>
      <c r="P73" s="18">
        <v>15</v>
      </c>
      <c r="Q73" s="18"/>
      <c r="R73" s="18">
        <f t="shared" si="10"/>
        <v>15</v>
      </c>
      <c r="S73" s="18">
        <v>0</v>
      </c>
      <c r="T73" s="18"/>
      <c r="U73" s="26">
        <f t="shared" si="14"/>
        <v>5597</v>
      </c>
      <c r="V73" s="26">
        <f t="shared" ref="V73:V79" si="16">ROUND(K73/$D$4*R73,0)</f>
        <v>3732</v>
      </c>
      <c r="W73" s="26">
        <f t="shared" ref="W73:W79" si="17">L73/$D$4*R73</f>
        <v>0</v>
      </c>
      <c r="X73" s="26">
        <f t="shared" ref="X73:X79" si="18">ROUND(M73/$D$4*R73,0)</f>
        <v>448</v>
      </c>
      <c r="Y73" s="26">
        <f t="shared" ref="Y73:Y79" si="19">ROUND(O73*S73,0)</f>
        <v>0</v>
      </c>
      <c r="Z73" s="26"/>
      <c r="AA73" s="29">
        <f t="shared" si="11"/>
        <v>9777</v>
      </c>
      <c r="AB73" s="30">
        <f t="shared" ref="AB73:AB79" si="20">+ROUND(U73*12%,0)</f>
        <v>672</v>
      </c>
      <c r="AC73" s="30">
        <f t="shared" si="12"/>
        <v>74</v>
      </c>
      <c r="AD73" s="19">
        <f t="shared" ref="AD73:AD79" si="21">+AC73+AB73</f>
        <v>746</v>
      </c>
      <c r="AE73" s="19"/>
      <c r="AF73" s="19">
        <f t="shared" si="13"/>
        <v>9031</v>
      </c>
      <c r="AG73" s="20" t="s">
        <v>35</v>
      </c>
      <c r="AH73" s="75" t="s">
        <v>321</v>
      </c>
      <c r="AI73" s="69" t="s">
        <v>261</v>
      </c>
      <c r="AJ73" s="76"/>
      <c r="AK73" s="21" t="e">
        <f>VLOOKUP(B73,[1]PROJECT!$B$11:$AT$25,45,0)</f>
        <v>#N/A</v>
      </c>
      <c r="AL73" s="21" t="str">
        <f>VLOOKUP(B73,'[1]Muster Roll'!$B$10:$B$111,1,0)</f>
        <v>M078</v>
      </c>
    </row>
    <row r="74" spans="1:38" s="21" customFormat="1" ht="30.75" customHeight="1">
      <c r="A74" s="22">
        <f t="shared" si="8"/>
        <v>64</v>
      </c>
      <c r="B74" s="46" t="s">
        <v>233</v>
      </c>
      <c r="C74" s="36" t="s">
        <v>234</v>
      </c>
      <c r="D74" s="36" t="s">
        <v>235</v>
      </c>
      <c r="E74" s="36" t="s">
        <v>40</v>
      </c>
      <c r="F74" s="42">
        <v>101844153074</v>
      </c>
      <c r="G74" s="36">
        <v>1116085016</v>
      </c>
      <c r="H74" s="39" t="s">
        <v>258</v>
      </c>
      <c r="I74" s="36" t="s">
        <v>245</v>
      </c>
      <c r="J74" s="47">
        <v>10075</v>
      </c>
      <c r="K74" s="47">
        <v>6717</v>
      </c>
      <c r="L74" s="47">
        <v>0</v>
      </c>
      <c r="M74" s="47">
        <v>807</v>
      </c>
      <c r="N74" s="48">
        <f t="shared" si="15"/>
        <v>17599</v>
      </c>
      <c r="O74" s="47">
        <v>161</v>
      </c>
      <c r="P74" s="18">
        <v>25</v>
      </c>
      <c r="Q74" s="18"/>
      <c r="R74" s="18">
        <f t="shared" si="10"/>
        <v>25</v>
      </c>
      <c r="S74" s="18">
        <v>0</v>
      </c>
      <c r="T74" s="18"/>
      <c r="U74" s="26">
        <f t="shared" si="14"/>
        <v>9329</v>
      </c>
      <c r="V74" s="26">
        <f t="shared" si="16"/>
        <v>6219</v>
      </c>
      <c r="W74" s="26">
        <f t="shared" si="17"/>
        <v>0</v>
      </c>
      <c r="X74" s="26">
        <f t="shared" si="18"/>
        <v>747</v>
      </c>
      <c r="Y74" s="26">
        <f t="shared" si="19"/>
        <v>0</v>
      </c>
      <c r="Z74" s="26"/>
      <c r="AA74" s="29">
        <f t="shared" ref="AA74:AA79" si="22">+U74+V74+W74+X74+Y74+Z74</f>
        <v>16295</v>
      </c>
      <c r="AB74" s="30">
        <f t="shared" si="20"/>
        <v>1119</v>
      </c>
      <c r="AC74" s="30">
        <f t="shared" ref="AC74:AC79" si="23">+CEILING(AA74*0.75%,1)</f>
        <v>123</v>
      </c>
      <c r="AD74" s="19">
        <f t="shared" si="21"/>
        <v>1242</v>
      </c>
      <c r="AE74" s="19"/>
      <c r="AF74" s="19">
        <f t="shared" si="13"/>
        <v>15053</v>
      </c>
      <c r="AG74" s="20" t="s">
        <v>35</v>
      </c>
      <c r="AH74" s="45">
        <v>10090785601</v>
      </c>
      <c r="AI74" s="45" t="s">
        <v>261</v>
      </c>
      <c r="AJ74" s="76"/>
      <c r="AK74" s="21" t="e">
        <f>VLOOKUP(B74,[1]PROJECT!$B$11:$AT$25,45,0)</f>
        <v>#N/A</v>
      </c>
      <c r="AL74" s="21" t="str">
        <f>VLOOKUP(B74,'[1]Muster Roll'!$B$10:$B$111,1,0)</f>
        <v>M081</v>
      </c>
    </row>
    <row r="75" spans="1:38" s="21" customFormat="1" ht="30.75" customHeight="1">
      <c r="A75" s="22">
        <f t="shared" si="8"/>
        <v>65</v>
      </c>
      <c r="B75" s="46" t="s">
        <v>236</v>
      </c>
      <c r="C75" s="36" t="s">
        <v>237</v>
      </c>
      <c r="D75" s="36" t="s">
        <v>238</v>
      </c>
      <c r="E75" s="36" t="s">
        <v>40</v>
      </c>
      <c r="F75" s="42">
        <v>101826796007</v>
      </c>
      <c r="G75" s="36">
        <v>1116085009</v>
      </c>
      <c r="H75" s="39">
        <v>35339</v>
      </c>
      <c r="I75" s="36" t="s">
        <v>245</v>
      </c>
      <c r="J75" s="47">
        <v>10075</v>
      </c>
      <c r="K75" s="47">
        <v>6717</v>
      </c>
      <c r="L75" s="47">
        <v>0</v>
      </c>
      <c r="M75" s="47">
        <v>807</v>
      </c>
      <c r="N75" s="48">
        <f t="shared" si="15"/>
        <v>17599</v>
      </c>
      <c r="O75" s="47">
        <v>161</v>
      </c>
      <c r="P75" s="18">
        <v>5</v>
      </c>
      <c r="Q75" s="18"/>
      <c r="R75" s="18">
        <f t="shared" ref="R75:R105" si="24">SUM(P75:Q75)</f>
        <v>5</v>
      </c>
      <c r="S75" s="18">
        <v>0</v>
      </c>
      <c r="T75" s="18"/>
      <c r="U75" s="26">
        <f t="shared" si="14"/>
        <v>1866</v>
      </c>
      <c r="V75" s="26">
        <f t="shared" si="16"/>
        <v>1244</v>
      </c>
      <c r="W75" s="26">
        <f t="shared" si="17"/>
        <v>0</v>
      </c>
      <c r="X75" s="26">
        <f t="shared" si="18"/>
        <v>149</v>
      </c>
      <c r="Y75" s="26">
        <f t="shared" si="19"/>
        <v>0</v>
      </c>
      <c r="Z75" s="26"/>
      <c r="AA75" s="29">
        <f t="shared" si="22"/>
        <v>3259</v>
      </c>
      <c r="AB75" s="30">
        <f t="shared" si="20"/>
        <v>224</v>
      </c>
      <c r="AC75" s="30">
        <f t="shared" si="23"/>
        <v>25</v>
      </c>
      <c r="AD75" s="19">
        <f t="shared" si="21"/>
        <v>249</v>
      </c>
      <c r="AE75" s="19"/>
      <c r="AF75" s="19">
        <f t="shared" si="13"/>
        <v>3010</v>
      </c>
      <c r="AG75" s="20" t="s">
        <v>35</v>
      </c>
      <c r="AH75" s="70" t="s">
        <v>322</v>
      </c>
      <c r="AI75" s="71" t="s">
        <v>279</v>
      </c>
      <c r="AJ75" s="76"/>
      <c r="AK75" s="21" t="e">
        <f>VLOOKUP(B75,[1]PROJECT!$B$11:$AT$25,45,0)</f>
        <v>#N/A</v>
      </c>
      <c r="AL75" s="21" t="str">
        <f>VLOOKUP(B75,'[1]Muster Roll'!$B$10:$B$111,1,0)</f>
        <v>M082</v>
      </c>
    </row>
    <row r="76" spans="1:38" s="21" customFormat="1" ht="30.75" customHeight="1">
      <c r="A76" s="22">
        <f t="shared" ref="A76:A112" si="25">A75+1</f>
        <v>66</v>
      </c>
      <c r="B76" s="37" t="s">
        <v>239</v>
      </c>
      <c r="C76" s="38" t="s">
        <v>240</v>
      </c>
      <c r="D76" s="38" t="s">
        <v>241</v>
      </c>
      <c r="E76" s="36" t="s">
        <v>40</v>
      </c>
      <c r="F76" s="42">
        <v>101413913099</v>
      </c>
      <c r="G76" s="36">
        <v>1116084882</v>
      </c>
      <c r="H76" s="40" t="s">
        <v>259</v>
      </c>
      <c r="I76" s="36" t="s">
        <v>245</v>
      </c>
      <c r="J76" s="47">
        <v>10075</v>
      </c>
      <c r="K76" s="47">
        <v>6717</v>
      </c>
      <c r="L76" s="47">
        <v>0</v>
      </c>
      <c r="M76" s="47">
        <v>807</v>
      </c>
      <c r="N76" s="48">
        <f t="shared" si="15"/>
        <v>17599</v>
      </c>
      <c r="O76" s="47">
        <v>161</v>
      </c>
      <c r="P76" s="18">
        <v>15</v>
      </c>
      <c r="Q76" s="18"/>
      <c r="R76" s="18">
        <f t="shared" si="24"/>
        <v>15</v>
      </c>
      <c r="S76" s="18">
        <v>0</v>
      </c>
      <c r="T76" s="18"/>
      <c r="U76" s="26">
        <f t="shared" si="14"/>
        <v>5597</v>
      </c>
      <c r="V76" s="26">
        <f t="shared" si="16"/>
        <v>3732</v>
      </c>
      <c r="W76" s="26">
        <f t="shared" si="17"/>
        <v>0</v>
      </c>
      <c r="X76" s="26">
        <f t="shared" si="18"/>
        <v>448</v>
      </c>
      <c r="Y76" s="26">
        <f t="shared" si="19"/>
        <v>0</v>
      </c>
      <c r="Z76" s="26"/>
      <c r="AA76" s="29">
        <f t="shared" si="22"/>
        <v>9777</v>
      </c>
      <c r="AB76" s="30">
        <f t="shared" si="20"/>
        <v>672</v>
      </c>
      <c r="AC76" s="30">
        <f t="shared" si="23"/>
        <v>74</v>
      </c>
      <c r="AD76" s="19">
        <f t="shared" si="21"/>
        <v>746</v>
      </c>
      <c r="AE76" s="19"/>
      <c r="AF76" s="19">
        <f t="shared" si="13"/>
        <v>9031</v>
      </c>
      <c r="AG76" s="20" t="s">
        <v>35</v>
      </c>
      <c r="AH76" s="68" t="s">
        <v>323</v>
      </c>
      <c r="AI76" s="69" t="s">
        <v>261</v>
      </c>
      <c r="AJ76" s="76"/>
      <c r="AK76" s="21">
        <f>VLOOKUP(B76,[1]PROJECT!$B$11:$AT$25,45,0)</f>
        <v>11</v>
      </c>
      <c r="AL76" s="21" t="str">
        <f>VLOOKUP(B76,'[1]Muster Roll'!$B$10:$B$111,1,0)</f>
        <v>M083</v>
      </c>
    </row>
    <row r="77" spans="1:38" s="21" customFormat="1" ht="30.75" customHeight="1">
      <c r="A77" s="22">
        <f t="shared" si="25"/>
        <v>67</v>
      </c>
      <c r="B77" s="37" t="s">
        <v>242</v>
      </c>
      <c r="C77" s="36" t="s">
        <v>243</v>
      </c>
      <c r="D77" s="36" t="s">
        <v>244</v>
      </c>
      <c r="E77" s="36" t="s">
        <v>40</v>
      </c>
      <c r="F77" s="42">
        <v>101844153088</v>
      </c>
      <c r="G77" s="36">
        <v>1116091119</v>
      </c>
      <c r="H77" s="39">
        <v>34926</v>
      </c>
      <c r="I77" s="39" t="s">
        <v>246</v>
      </c>
      <c r="J77" s="47">
        <v>10075</v>
      </c>
      <c r="K77" s="47">
        <v>6717</v>
      </c>
      <c r="L77" s="47">
        <v>0</v>
      </c>
      <c r="M77" s="47">
        <v>807</v>
      </c>
      <c r="N77" s="48">
        <f t="shared" si="15"/>
        <v>17599</v>
      </c>
      <c r="O77" s="47">
        <v>161</v>
      </c>
      <c r="P77" s="18">
        <v>26</v>
      </c>
      <c r="Q77" s="18"/>
      <c r="R77" s="18">
        <f t="shared" si="24"/>
        <v>26</v>
      </c>
      <c r="S77" s="18">
        <v>0</v>
      </c>
      <c r="T77" s="18"/>
      <c r="U77" s="26">
        <f t="shared" si="14"/>
        <v>9702</v>
      </c>
      <c r="V77" s="26">
        <f t="shared" si="16"/>
        <v>6468</v>
      </c>
      <c r="W77" s="26">
        <f t="shared" si="17"/>
        <v>0</v>
      </c>
      <c r="X77" s="26">
        <f t="shared" si="18"/>
        <v>777</v>
      </c>
      <c r="Y77" s="26">
        <f t="shared" si="19"/>
        <v>0</v>
      </c>
      <c r="Z77" s="26"/>
      <c r="AA77" s="29">
        <f t="shared" si="22"/>
        <v>16947</v>
      </c>
      <c r="AB77" s="30">
        <f t="shared" si="20"/>
        <v>1164</v>
      </c>
      <c r="AC77" s="30">
        <f t="shared" si="23"/>
        <v>128</v>
      </c>
      <c r="AD77" s="19">
        <f t="shared" si="21"/>
        <v>1292</v>
      </c>
      <c r="AE77" s="19"/>
      <c r="AF77" s="19">
        <f t="shared" si="13"/>
        <v>15655</v>
      </c>
      <c r="AG77" s="23" t="s">
        <v>35</v>
      </c>
      <c r="AH77" s="77">
        <v>10120040497</v>
      </c>
      <c r="AI77" s="77" t="s">
        <v>468</v>
      </c>
      <c r="AJ77" s="76"/>
      <c r="AK77" s="21" t="e">
        <f>VLOOKUP(B77,[1]PROJECT!$B$11:$AT$25,45,0)</f>
        <v>#N/A</v>
      </c>
      <c r="AL77" s="21" t="str">
        <f>VLOOKUP(B77,'[1]Muster Roll'!$B$10:$B$111,1,0)</f>
        <v>M085</v>
      </c>
    </row>
    <row r="78" spans="1:38" s="21" customFormat="1" ht="30.75" customHeight="1">
      <c r="A78" s="22">
        <f t="shared" si="25"/>
        <v>68</v>
      </c>
      <c r="B78" s="37" t="s">
        <v>340</v>
      </c>
      <c r="C78" s="44" t="s">
        <v>341</v>
      </c>
      <c r="D78" s="44" t="s">
        <v>342</v>
      </c>
      <c r="E78" s="36" t="s">
        <v>40</v>
      </c>
      <c r="F78" s="42">
        <v>101888993802</v>
      </c>
      <c r="G78" s="36">
        <v>1116153832</v>
      </c>
      <c r="H78" s="50">
        <v>32944</v>
      </c>
      <c r="I78" s="50">
        <v>44866</v>
      </c>
      <c r="J78" s="47">
        <v>10075</v>
      </c>
      <c r="K78" s="47">
        <v>6717</v>
      </c>
      <c r="L78" s="47">
        <v>0</v>
      </c>
      <c r="M78" s="47">
        <v>807</v>
      </c>
      <c r="N78" s="48">
        <f t="shared" si="15"/>
        <v>17599</v>
      </c>
      <c r="O78" s="47">
        <v>161</v>
      </c>
      <c r="P78" s="18">
        <v>26</v>
      </c>
      <c r="Q78" s="18"/>
      <c r="R78" s="18">
        <f t="shared" si="24"/>
        <v>26</v>
      </c>
      <c r="S78" s="18">
        <v>0</v>
      </c>
      <c r="T78" s="18"/>
      <c r="U78" s="26">
        <f t="shared" si="14"/>
        <v>9702</v>
      </c>
      <c r="V78" s="26">
        <f t="shared" si="16"/>
        <v>6468</v>
      </c>
      <c r="W78" s="26">
        <f t="shared" si="17"/>
        <v>0</v>
      </c>
      <c r="X78" s="26">
        <f t="shared" si="18"/>
        <v>777</v>
      </c>
      <c r="Y78" s="26">
        <f t="shared" si="19"/>
        <v>0</v>
      </c>
      <c r="Z78" s="26"/>
      <c r="AA78" s="29">
        <f t="shared" si="22"/>
        <v>16947</v>
      </c>
      <c r="AB78" s="30">
        <f t="shared" si="20"/>
        <v>1164</v>
      </c>
      <c r="AC78" s="30">
        <f t="shared" si="23"/>
        <v>128</v>
      </c>
      <c r="AD78" s="19">
        <f t="shared" si="21"/>
        <v>1292</v>
      </c>
      <c r="AE78" s="19"/>
      <c r="AF78" s="19">
        <f t="shared" si="13"/>
        <v>15655</v>
      </c>
      <c r="AG78" s="23" t="s">
        <v>35</v>
      </c>
      <c r="AH78" s="77">
        <v>10126998262</v>
      </c>
      <c r="AI78" s="77" t="s">
        <v>279</v>
      </c>
      <c r="AK78" s="21" t="e">
        <f>VLOOKUP(B78,[1]PROJECT!$B$11:$AT$25,45,0)</f>
        <v>#N/A</v>
      </c>
      <c r="AL78" s="21" t="str">
        <f>VLOOKUP(B78,'[1]Muster Roll'!$B$10:$B$111,1,0)</f>
        <v>M090</v>
      </c>
    </row>
    <row r="79" spans="1:38" s="21" customFormat="1" ht="30.75" customHeight="1">
      <c r="A79" s="22">
        <f t="shared" si="25"/>
        <v>69</v>
      </c>
      <c r="B79" s="37" t="s">
        <v>347</v>
      </c>
      <c r="C79" s="44" t="s">
        <v>348</v>
      </c>
      <c r="D79" s="44" t="s">
        <v>349</v>
      </c>
      <c r="E79" s="36" t="s">
        <v>40</v>
      </c>
      <c r="F79" s="42">
        <v>101903671354</v>
      </c>
      <c r="G79" s="36">
        <v>1116179560</v>
      </c>
      <c r="H79" s="52" t="s">
        <v>351</v>
      </c>
      <c r="I79" s="44" t="s">
        <v>350</v>
      </c>
      <c r="J79" s="47">
        <v>10075</v>
      </c>
      <c r="K79" s="47">
        <v>6717</v>
      </c>
      <c r="L79" s="47">
        <v>0</v>
      </c>
      <c r="M79" s="47">
        <v>807</v>
      </c>
      <c r="N79" s="48">
        <f t="shared" si="15"/>
        <v>17599</v>
      </c>
      <c r="O79" s="47">
        <v>161</v>
      </c>
      <c r="P79" s="18">
        <v>27</v>
      </c>
      <c r="Q79" s="18"/>
      <c r="R79" s="18">
        <f t="shared" si="24"/>
        <v>27</v>
      </c>
      <c r="S79" s="18">
        <v>0</v>
      </c>
      <c r="T79" s="18"/>
      <c r="U79" s="26">
        <f t="shared" si="14"/>
        <v>10075</v>
      </c>
      <c r="V79" s="26">
        <f t="shared" si="16"/>
        <v>6717</v>
      </c>
      <c r="W79" s="26">
        <f t="shared" si="17"/>
        <v>0</v>
      </c>
      <c r="X79" s="26">
        <f t="shared" si="18"/>
        <v>807</v>
      </c>
      <c r="Y79" s="26">
        <f t="shared" si="19"/>
        <v>0</v>
      </c>
      <c r="Z79" s="26"/>
      <c r="AA79" s="29">
        <f t="shared" si="22"/>
        <v>17599</v>
      </c>
      <c r="AB79" s="30">
        <f t="shared" si="20"/>
        <v>1209</v>
      </c>
      <c r="AC79" s="30">
        <f t="shared" si="23"/>
        <v>132</v>
      </c>
      <c r="AD79" s="19">
        <f t="shared" si="21"/>
        <v>1341</v>
      </c>
      <c r="AE79" s="19"/>
      <c r="AF79" s="19">
        <f t="shared" si="13"/>
        <v>16258</v>
      </c>
      <c r="AG79" s="23" t="s">
        <v>35</v>
      </c>
      <c r="AH79" s="77">
        <v>10123088788</v>
      </c>
      <c r="AI79" s="77" t="s">
        <v>470</v>
      </c>
      <c r="AK79" s="21" t="e">
        <f>VLOOKUP(B79,[1]PROJECT!$B$11:$AT$25,45,0)</f>
        <v>#N/A</v>
      </c>
      <c r="AL79" s="21" t="str">
        <f>VLOOKUP(B79,'[1]Muster Roll'!$B$10:$B$111,1,0)</f>
        <v>M095</v>
      </c>
    </row>
    <row r="80" spans="1:38" s="21" customFormat="1" ht="30" customHeight="1">
      <c r="A80" s="22">
        <f t="shared" si="25"/>
        <v>70</v>
      </c>
      <c r="B80" s="51" t="s">
        <v>413</v>
      </c>
      <c r="C80" s="44" t="s">
        <v>38</v>
      </c>
      <c r="D80" s="44" t="s">
        <v>360</v>
      </c>
      <c r="E80" s="44" t="s">
        <v>40</v>
      </c>
      <c r="F80" s="42">
        <v>101584733684</v>
      </c>
      <c r="G80" s="36">
        <v>1116206899</v>
      </c>
      <c r="H80" s="50" t="s">
        <v>393</v>
      </c>
      <c r="I80" s="44" t="s">
        <v>385</v>
      </c>
      <c r="J80" s="47">
        <v>10075</v>
      </c>
      <c r="K80" s="47">
        <v>6717</v>
      </c>
      <c r="L80" s="47">
        <v>0</v>
      </c>
      <c r="M80" s="47">
        <v>807</v>
      </c>
      <c r="N80" s="48">
        <f t="shared" si="15"/>
        <v>17599</v>
      </c>
      <c r="O80" s="47">
        <v>161</v>
      </c>
      <c r="P80" s="18">
        <v>27</v>
      </c>
      <c r="Q80" s="18"/>
      <c r="R80" s="18">
        <f t="shared" si="24"/>
        <v>27</v>
      </c>
      <c r="S80" s="18">
        <v>0</v>
      </c>
      <c r="T80" s="18"/>
      <c r="U80" s="26">
        <f t="shared" ref="U80:U99" si="26">ROUND(J80/$D$4*R80,0)</f>
        <v>10075</v>
      </c>
      <c r="V80" s="26">
        <f t="shared" ref="V80:V99" si="27">ROUND(K80/$D$4*R80,0)</f>
        <v>6717</v>
      </c>
      <c r="W80" s="26">
        <f t="shared" ref="W80:W99" si="28">L80/$D$4*R80</f>
        <v>0</v>
      </c>
      <c r="X80" s="26">
        <f t="shared" ref="X80:X99" si="29">ROUND(M80/$D$4*R80,0)</f>
        <v>807</v>
      </c>
      <c r="Y80" s="26">
        <f t="shared" ref="Y80:Y99" si="30">ROUND(O80*S80,0)</f>
        <v>0</v>
      </c>
      <c r="Z80" s="26"/>
      <c r="AA80" s="29">
        <f t="shared" ref="AA80:AA99" si="31">+U80+V80+W80+X80+Y80+Z80</f>
        <v>17599</v>
      </c>
      <c r="AB80" s="30">
        <f t="shared" ref="AB80:AB93" si="32">ROUND(U80*12%,0)</f>
        <v>1209</v>
      </c>
      <c r="AC80" s="30">
        <f t="shared" ref="AC80:AC99" si="33">+CEILING(AA80*0.75%,1)</f>
        <v>132</v>
      </c>
      <c r="AD80" s="19">
        <f t="shared" ref="AD80:AD99" si="34">+AC80+AB80</f>
        <v>1341</v>
      </c>
      <c r="AE80" s="19"/>
      <c r="AF80" s="19">
        <f t="shared" ref="AF80:AF92" si="35">AA80-AD80+AE80</f>
        <v>16258</v>
      </c>
      <c r="AG80" s="23" t="s">
        <v>35</v>
      </c>
      <c r="AH80" s="77">
        <v>10120040475</v>
      </c>
      <c r="AI80" s="77" t="s">
        <v>468</v>
      </c>
      <c r="AK80" s="21" t="e">
        <f>VLOOKUP(B80,[1]PROJECT!$B$11:$AT$25,45,0)</f>
        <v>#N/A</v>
      </c>
      <c r="AL80" s="21" t="str">
        <f>VLOOKUP(B80,'[1]Muster Roll'!$B$10:$B$111,1,0)</f>
        <v>M0104</v>
      </c>
    </row>
    <row r="81" spans="1:38" s="21" customFormat="1" ht="30" customHeight="1">
      <c r="A81" s="22">
        <f t="shared" si="25"/>
        <v>71</v>
      </c>
      <c r="B81" s="51" t="s">
        <v>414</v>
      </c>
      <c r="C81" s="44" t="s">
        <v>361</v>
      </c>
      <c r="D81" s="44" t="s">
        <v>362</v>
      </c>
      <c r="E81" s="44" t="s">
        <v>40</v>
      </c>
      <c r="F81" s="42">
        <v>101505702541</v>
      </c>
      <c r="G81" s="36">
        <v>1116206913</v>
      </c>
      <c r="H81" s="50" t="s">
        <v>394</v>
      </c>
      <c r="I81" s="44" t="s">
        <v>385</v>
      </c>
      <c r="J81" s="47">
        <v>10075</v>
      </c>
      <c r="K81" s="47">
        <v>6717</v>
      </c>
      <c r="L81" s="47">
        <v>0</v>
      </c>
      <c r="M81" s="47">
        <v>807</v>
      </c>
      <c r="N81" s="48">
        <f t="shared" si="15"/>
        <v>17599</v>
      </c>
      <c r="O81" s="47">
        <v>161</v>
      </c>
      <c r="P81" s="18">
        <v>11</v>
      </c>
      <c r="Q81" s="18"/>
      <c r="R81" s="18">
        <f t="shared" si="24"/>
        <v>11</v>
      </c>
      <c r="S81" s="18">
        <v>0</v>
      </c>
      <c r="T81" s="18"/>
      <c r="U81" s="26">
        <f t="shared" si="26"/>
        <v>4105</v>
      </c>
      <c r="V81" s="26">
        <f t="shared" si="27"/>
        <v>2737</v>
      </c>
      <c r="W81" s="26">
        <f t="shared" si="28"/>
        <v>0</v>
      </c>
      <c r="X81" s="26">
        <f t="shared" si="29"/>
        <v>329</v>
      </c>
      <c r="Y81" s="26">
        <f t="shared" si="30"/>
        <v>0</v>
      </c>
      <c r="Z81" s="26"/>
      <c r="AA81" s="29">
        <f t="shared" si="31"/>
        <v>7171</v>
      </c>
      <c r="AB81" s="30">
        <f t="shared" si="32"/>
        <v>493</v>
      </c>
      <c r="AC81" s="30">
        <f t="shared" si="33"/>
        <v>54</v>
      </c>
      <c r="AD81" s="19">
        <f t="shared" si="34"/>
        <v>547</v>
      </c>
      <c r="AE81" s="19"/>
      <c r="AF81" s="19">
        <f t="shared" si="35"/>
        <v>6624</v>
      </c>
      <c r="AG81" s="23" t="s">
        <v>35</v>
      </c>
      <c r="AH81" s="77">
        <v>10128618871</v>
      </c>
      <c r="AI81" s="77" t="s">
        <v>279</v>
      </c>
      <c r="AK81" s="21" t="e">
        <f>VLOOKUP(B81,[1]PROJECT!$B$11:$AT$25,45,0)</f>
        <v>#N/A</v>
      </c>
      <c r="AL81" s="21" t="str">
        <f>VLOOKUP(B81,'[1]Muster Roll'!$B$10:$B$111,1,0)</f>
        <v>M0105</v>
      </c>
    </row>
    <row r="82" spans="1:38" s="21" customFormat="1" ht="30" customHeight="1">
      <c r="A82" s="22">
        <f t="shared" si="25"/>
        <v>72</v>
      </c>
      <c r="B82" s="51" t="s">
        <v>415</v>
      </c>
      <c r="C82" s="44" t="s">
        <v>363</v>
      </c>
      <c r="D82" s="44" t="s">
        <v>364</v>
      </c>
      <c r="E82" s="44" t="s">
        <v>40</v>
      </c>
      <c r="F82" s="42">
        <v>101606373968</v>
      </c>
      <c r="G82" s="36">
        <v>1116206934</v>
      </c>
      <c r="H82" s="50" t="s">
        <v>395</v>
      </c>
      <c r="I82" s="44" t="s">
        <v>385</v>
      </c>
      <c r="J82" s="47">
        <v>10075</v>
      </c>
      <c r="K82" s="47">
        <v>6717</v>
      </c>
      <c r="L82" s="47">
        <v>0</v>
      </c>
      <c r="M82" s="47">
        <v>807</v>
      </c>
      <c r="N82" s="48">
        <f t="shared" si="15"/>
        <v>17599</v>
      </c>
      <c r="O82" s="47">
        <v>161</v>
      </c>
      <c r="P82" s="18">
        <v>26</v>
      </c>
      <c r="Q82" s="18"/>
      <c r="R82" s="18">
        <f t="shared" si="24"/>
        <v>26</v>
      </c>
      <c r="S82" s="18">
        <v>0</v>
      </c>
      <c r="T82" s="18"/>
      <c r="U82" s="26">
        <f t="shared" si="26"/>
        <v>9702</v>
      </c>
      <c r="V82" s="26">
        <f t="shared" si="27"/>
        <v>6468</v>
      </c>
      <c r="W82" s="26">
        <f t="shared" si="28"/>
        <v>0</v>
      </c>
      <c r="X82" s="26">
        <f t="shared" si="29"/>
        <v>777</v>
      </c>
      <c r="Y82" s="26">
        <f t="shared" si="30"/>
        <v>0</v>
      </c>
      <c r="Z82" s="26"/>
      <c r="AA82" s="29">
        <f t="shared" si="31"/>
        <v>16947</v>
      </c>
      <c r="AB82" s="30">
        <f t="shared" si="32"/>
        <v>1164</v>
      </c>
      <c r="AC82" s="30">
        <f t="shared" si="33"/>
        <v>128</v>
      </c>
      <c r="AD82" s="19">
        <f t="shared" si="34"/>
        <v>1292</v>
      </c>
      <c r="AE82" s="19"/>
      <c r="AF82" s="19">
        <f t="shared" si="35"/>
        <v>15655</v>
      </c>
      <c r="AG82" s="23" t="s">
        <v>35</v>
      </c>
      <c r="AH82" s="77">
        <v>10126895132</v>
      </c>
      <c r="AI82" s="77" t="s">
        <v>470</v>
      </c>
      <c r="AK82" s="21" t="e">
        <f>VLOOKUP(B82,[1]PROJECT!$B$11:$AT$25,45,0)</f>
        <v>#N/A</v>
      </c>
      <c r="AL82" s="21" t="str">
        <f>VLOOKUP(B82,'[1]Muster Roll'!$B$10:$B$111,1,0)</f>
        <v>M0106</v>
      </c>
    </row>
    <row r="83" spans="1:38" s="21" customFormat="1" ht="30" customHeight="1">
      <c r="A83" s="22">
        <f t="shared" si="25"/>
        <v>73</v>
      </c>
      <c r="B83" s="51" t="s">
        <v>416</v>
      </c>
      <c r="C83" s="44" t="s">
        <v>365</v>
      </c>
      <c r="D83" s="44" t="s">
        <v>366</v>
      </c>
      <c r="E83" s="44" t="s">
        <v>40</v>
      </c>
      <c r="F83" s="42">
        <v>101922436756</v>
      </c>
      <c r="G83" s="36">
        <v>1116206944</v>
      </c>
      <c r="H83" s="50" t="s">
        <v>396</v>
      </c>
      <c r="I83" s="44" t="s">
        <v>386</v>
      </c>
      <c r="J83" s="47">
        <v>10075</v>
      </c>
      <c r="K83" s="47">
        <v>6717</v>
      </c>
      <c r="L83" s="47">
        <v>0</v>
      </c>
      <c r="M83" s="47">
        <v>807</v>
      </c>
      <c r="N83" s="48">
        <f t="shared" si="15"/>
        <v>17599</v>
      </c>
      <c r="O83" s="47">
        <v>161</v>
      </c>
      <c r="P83" s="18">
        <v>26</v>
      </c>
      <c r="Q83" s="18"/>
      <c r="R83" s="18">
        <f t="shared" si="24"/>
        <v>26</v>
      </c>
      <c r="S83" s="18">
        <v>0</v>
      </c>
      <c r="T83" s="18"/>
      <c r="U83" s="26">
        <f t="shared" si="26"/>
        <v>9702</v>
      </c>
      <c r="V83" s="26">
        <f t="shared" si="27"/>
        <v>6468</v>
      </c>
      <c r="W83" s="26">
        <f t="shared" si="28"/>
        <v>0</v>
      </c>
      <c r="X83" s="26">
        <f t="shared" si="29"/>
        <v>777</v>
      </c>
      <c r="Y83" s="26">
        <f t="shared" si="30"/>
        <v>0</v>
      </c>
      <c r="Z83" s="26"/>
      <c r="AA83" s="29">
        <f t="shared" si="31"/>
        <v>16947</v>
      </c>
      <c r="AB83" s="30">
        <f t="shared" si="32"/>
        <v>1164</v>
      </c>
      <c r="AC83" s="30">
        <f t="shared" si="33"/>
        <v>128</v>
      </c>
      <c r="AD83" s="19">
        <f t="shared" si="34"/>
        <v>1292</v>
      </c>
      <c r="AE83" s="19"/>
      <c r="AF83" s="19">
        <f t="shared" si="35"/>
        <v>15655</v>
      </c>
      <c r="AG83" s="23" t="s">
        <v>35</v>
      </c>
      <c r="AH83" s="77">
        <v>10123088799</v>
      </c>
      <c r="AI83" s="77" t="s">
        <v>470</v>
      </c>
      <c r="AK83" s="21" t="e">
        <f>VLOOKUP(B83,[1]PROJECT!$B$11:$AT$25,45,0)</f>
        <v>#N/A</v>
      </c>
      <c r="AL83" s="21" t="str">
        <f>VLOOKUP(B83,'[1]Muster Roll'!$B$10:$B$111,1,0)</f>
        <v>M0107</v>
      </c>
    </row>
    <row r="84" spans="1:38" s="21" customFormat="1" ht="30" customHeight="1">
      <c r="A84" s="22">
        <f t="shared" si="25"/>
        <v>74</v>
      </c>
      <c r="B84" s="51" t="s">
        <v>417</v>
      </c>
      <c r="C84" s="44" t="s">
        <v>367</v>
      </c>
      <c r="D84" s="44" t="s">
        <v>368</v>
      </c>
      <c r="E84" s="44" t="s">
        <v>40</v>
      </c>
      <c r="F84" s="42">
        <v>101597342013</v>
      </c>
      <c r="G84" s="36">
        <v>1116206951</v>
      </c>
      <c r="H84" s="50" t="s">
        <v>397</v>
      </c>
      <c r="I84" s="44" t="s">
        <v>387</v>
      </c>
      <c r="J84" s="47">
        <v>10075</v>
      </c>
      <c r="K84" s="47">
        <v>6717</v>
      </c>
      <c r="L84" s="47">
        <v>0</v>
      </c>
      <c r="M84" s="47">
        <v>807</v>
      </c>
      <c r="N84" s="48">
        <f t="shared" si="15"/>
        <v>17599</v>
      </c>
      <c r="O84" s="47">
        <v>161</v>
      </c>
      <c r="P84" s="18">
        <v>27</v>
      </c>
      <c r="Q84" s="18"/>
      <c r="R84" s="18">
        <f t="shared" si="24"/>
        <v>27</v>
      </c>
      <c r="S84" s="18">
        <v>0</v>
      </c>
      <c r="T84" s="18"/>
      <c r="U84" s="26">
        <f t="shared" si="26"/>
        <v>10075</v>
      </c>
      <c r="V84" s="26">
        <f t="shared" si="27"/>
        <v>6717</v>
      </c>
      <c r="W84" s="26">
        <f t="shared" si="28"/>
        <v>0</v>
      </c>
      <c r="X84" s="26">
        <f t="shared" si="29"/>
        <v>807</v>
      </c>
      <c r="Y84" s="26">
        <f t="shared" si="30"/>
        <v>0</v>
      </c>
      <c r="Z84" s="26"/>
      <c r="AA84" s="29">
        <f t="shared" si="31"/>
        <v>17599</v>
      </c>
      <c r="AB84" s="30">
        <f t="shared" si="32"/>
        <v>1209</v>
      </c>
      <c r="AC84" s="30">
        <f t="shared" si="33"/>
        <v>132</v>
      </c>
      <c r="AD84" s="19">
        <f t="shared" si="34"/>
        <v>1341</v>
      </c>
      <c r="AE84" s="19"/>
      <c r="AF84" s="19">
        <f t="shared" si="35"/>
        <v>16258</v>
      </c>
      <c r="AG84" s="23" t="s">
        <v>35</v>
      </c>
      <c r="AH84" s="77">
        <v>10120040533</v>
      </c>
      <c r="AI84" s="77" t="s">
        <v>468</v>
      </c>
      <c r="AK84" s="21" t="e">
        <f>VLOOKUP(B84,[1]PROJECT!$B$11:$AT$25,45,0)</f>
        <v>#N/A</v>
      </c>
      <c r="AL84" s="21" t="str">
        <f>VLOOKUP(B84,'[1]Muster Roll'!$B$10:$B$111,1,0)</f>
        <v>M0108</v>
      </c>
    </row>
    <row r="85" spans="1:38" s="21" customFormat="1" ht="30" customHeight="1">
      <c r="A85" s="22">
        <f t="shared" si="25"/>
        <v>75</v>
      </c>
      <c r="B85" s="51" t="s">
        <v>418</v>
      </c>
      <c r="C85" s="44" t="s">
        <v>369</v>
      </c>
      <c r="D85" s="44" t="s">
        <v>370</v>
      </c>
      <c r="E85" s="44" t="s">
        <v>40</v>
      </c>
      <c r="F85" s="42">
        <v>101922436760</v>
      </c>
      <c r="G85" s="36">
        <v>1116206963</v>
      </c>
      <c r="H85" s="50" t="s">
        <v>398</v>
      </c>
      <c r="I85" s="44" t="s">
        <v>387</v>
      </c>
      <c r="J85" s="47">
        <v>10075</v>
      </c>
      <c r="K85" s="47">
        <v>6717</v>
      </c>
      <c r="L85" s="47">
        <v>0</v>
      </c>
      <c r="M85" s="47">
        <v>807</v>
      </c>
      <c r="N85" s="48">
        <f t="shared" si="15"/>
        <v>17599</v>
      </c>
      <c r="O85" s="47">
        <v>161</v>
      </c>
      <c r="P85" s="18">
        <v>26</v>
      </c>
      <c r="Q85" s="18"/>
      <c r="R85" s="18">
        <f t="shared" si="24"/>
        <v>26</v>
      </c>
      <c r="S85" s="18">
        <v>0</v>
      </c>
      <c r="T85" s="18"/>
      <c r="U85" s="26">
        <f t="shared" si="26"/>
        <v>9702</v>
      </c>
      <c r="V85" s="26">
        <f t="shared" si="27"/>
        <v>6468</v>
      </c>
      <c r="W85" s="26">
        <f t="shared" si="28"/>
        <v>0</v>
      </c>
      <c r="X85" s="26">
        <f t="shared" si="29"/>
        <v>777</v>
      </c>
      <c r="Y85" s="26">
        <f t="shared" si="30"/>
        <v>0</v>
      </c>
      <c r="Z85" s="26"/>
      <c r="AA85" s="29">
        <f t="shared" si="31"/>
        <v>16947</v>
      </c>
      <c r="AB85" s="30">
        <f t="shared" si="32"/>
        <v>1164</v>
      </c>
      <c r="AC85" s="30">
        <f t="shared" si="33"/>
        <v>128</v>
      </c>
      <c r="AD85" s="19">
        <f t="shared" si="34"/>
        <v>1292</v>
      </c>
      <c r="AE85" s="19"/>
      <c r="AF85" s="19">
        <f t="shared" si="35"/>
        <v>15655</v>
      </c>
      <c r="AG85" s="23" t="s">
        <v>35</v>
      </c>
      <c r="AH85" s="77">
        <v>10120040522</v>
      </c>
      <c r="AI85" s="77" t="s">
        <v>468</v>
      </c>
      <c r="AK85" s="21" t="e">
        <f>VLOOKUP(B85,[1]PROJECT!$B$11:$AT$25,45,0)</f>
        <v>#N/A</v>
      </c>
      <c r="AL85" s="21" t="str">
        <f>VLOOKUP(B85,'[1]Muster Roll'!$B$10:$B$111,1,0)</f>
        <v>M0109</v>
      </c>
    </row>
    <row r="86" spans="1:38" s="21" customFormat="1" ht="30" customHeight="1">
      <c r="A86" s="22">
        <f t="shared" si="25"/>
        <v>76</v>
      </c>
      <c r="B86" s="51" t="s">
        <v>419</v>
      </c>
      <c r="C86" s="44" t="s">
        <v>371</v>
      </c>
      <c r="D86" s="44" t="s">
        <v>372</v>
      </c>
      <c r="E86" s="44" t="s">
        <v>40</v>
      </c>
      <c r="F86" s="42">
        <v>100472157546</v>
      </c>
      <c r="G86" s="36">
        <v>1116206977</v>
      </c>
      <c r="H86" s="50" t="s">
        <v>399</v>
      </c>
      <c r="I86" s="44" t="s">
        <v>387</v>
      </c>
      <c r="J86" s="47">
        <v>10075</v>
      </c>
      <c r="K86" s="47">
        <v>6717</v>
      </c>
      <c r="L86" s="47">
        <v>0</v>
      </c>
      <c r="M86" s="47">
        <v>807</v>
      </c>
      <c r="N86" s="48">
        <f t="shared" si="15"/>
        <v>17599</v>
      </c>
      <c r="O86" s="47">
        <v>161</v>
      </c>
      <c r="P86" s="18">
        <v>7</v>
      </c>
      <c r="Q86" s="18"/>
      <c r="R86" s="18">
        <f t="shared" si="24"/>
        <v>7</v>
      </c>
      <c r="S86" s="18">
        <v>0</v>
      </c>
      <c r="T86" s="18"/>
      <c r="U86" s="26">
        <f t="shared" si="26"/>
        <v>2612</v>
      </c>
      <c r="V86" s="26">
        <f t="shared" si="27"/>
        <v>1741</v>
      </c>
      <c r="W86" s="26">
        <f t="shared" si="28"/>
        <v>0</v>
      </c>
      <c r="X86" s="26">
        <f t="shared" si="29"/>
        <v>209</v>
      </c>
      <c r="Y86" s="26">
        <f t="shared" si="30"/>
        <v>0</v>
      </c>
      <c r="Z86" s="26"/>
      <c r="AA86" s="29">
        <f t="shared" si="31"/>
        <v>4562</v>
      </c>
      <c r="AB86" s="30">
        <f t="shared" si="32"/>
        <v>313</v>
      </c>
      <c r="AC86" s="30">
        <f t="shared" si="33"/>
        <v>35</v>
      </c>
      <c r="AD86" s="19">
        <f t="shared" si="34"/>
        <v>348</v>
      </c>
      <c r="AE86" s="19"/>
      <c r="AF86" s="19">
        <f t="shared" si="35"/>
        <v>4214</v>
      </c>
      <c r="AG86" s="23" t="s">
        <v>35</v>
      </c>
      <c r="AH86" s="77">
        <v>10120041377</v>
      </c>
      <c r="AI86" s="77" t="s">
        <v>468</v>
      </c>
      <c r="AK86" s="21" t="e">
        <f>VLOOKUP(B86,[1]PROJECT!$B$11:$AT$25,45,0)</f>
        <v>#N/A</v>
      </c>
      <c r="AL86" s="21" t="str">
        <f>VLOOKUP(B86,'[1]Muster Roll'!$B$10:$B$111,1,0)</f>
        <v>M0110</v>
      </c>
    </row>
    <row r="87" spans="1:38" s="21" customFormat="1" ht="30" customHeight="1">
      <c r="A87" s="22">
        <f t="shared" si="25"/>
        <v>77</v>
      </c>
      <c r="B87" s="51" t="s">
        <v>420</v>
      </c>
      <c r="C87" s="44" t="s">
        <v>373</v>
      </c>
      <c r="D87" s="44" t="s">
        <v>226</v>
      </c>
      <c r="E87" s="44" t="s">
        <v>40</v>
      </c>
      <c r="F87" s="42">
        <v>101934896075</v>
      </c>
      <c r="G87" s="36">
        <v>1116229843</v>
      </c>
      <c r="H87" s="50" t="s">
        <v>400</v>
      </c>
      <c r="I87" s="44" t="s">
        <v>388</v>
      </c>
      <c r="J87" s="47">
        <v>10075</v>
      </c>
      <c r="K87" s="47">
        <v>6717</v>
      </c>
      <c r="L87" s="47">
        <v>0</v>
      </c>
      <c r="M87" s="47">
        <v>807</v>
      </c>
      <c r="N87" s="48">
        <f t="shared" si="15"/>
        <v>17599</v>
      </c>
      <c r="O87" s="47">
        <v>161</v>
      </c>
      <c r="P87" s="18">
        <v>27</v>
      </c>
      <c r="Q87" s="18"/>
      <c r="R87" s="18">
        <f t="shared" si="24"/>
        <v>27</v>
      </c>
      <c r="S87" s="18">
        <v>0</v>
      </c>
      <c r="T87" s="18"/>
      <c r="U87" s="26">
        <f t="shared" si="26"/>
        <v>10075</v>
      </c>
      <c r="V87" s="26">
        <f t="shared" si="27"/>
        <v>6717</v>
      </c>
      <c r="W87" s="26">
        <f t="shared" si="28"/>
        <v>0</v>
      </c>
      <c r="X87" s="26">
        <f t="shared" si="29"/>
        <v>807</v>
      </c>
      <c r="Y87" s="26">
        <f t="shared" si="30"/>
        <v>0</v>
      </c>
      <c r="Z87" s="26"/>
      <c r="AA87" s="29">
        <f t="shared" si="31"/>
        <v>17599</v>
      </c>
      <c r="AB87" s="30">
        <f t="shared" si="32"/>
        <v>1209</v>
      </c>
      <c r="AC87" s="30">
        <f t="shared" si="33"/>
        <v>132</v>
      </c>
      <c r="AD87" s="19">
        <f t="shared" si="34"/>
        <v>1341</v>
      </c>
      <c r="AE87" s="19"/>
      <c r="AF87" s="19">
        <f t="shared" si="35"/>
        <v>16258</v>
      </c>
      <c r="AG87" s="23" t="s">
        <v>35</v>
      </c>
      <c r="AH87" s="77">
        <v>10123088857</v>
      </c>
      <c r="AI87" s="77" t="s">
        <v>470</v>
      </c>
      <c r="AK87" s="21" t="e">
        <f>VLOOKUP(B87,[1]PROJECT!$B$11:$AT$25,45,0)</f>
        <v>#N/A</v>
      </c>
      <c r="AL87" s="21" t="str">
        <f>VLOOKUP(B87,'[1]Muster Roll'!$B$10:$B$111,1,0)</f>
        <v>M0111</v>
      </c>
    </row>
    <row r="88" spans="1:38" s="21" customFormat="1" ht="30" customHeight="1">
      <c r="A88" s="22">
        <f t="shared" si="25"/>
        <v>78</v>
      </c>
      <c r="B88" s="51" t="s">
        <v>421</v>
      </c>
      <c r="C88" s="44" t="s">
        <v>374</v>
      </c>
      <c r="D88" s="44" t="s">
        <v>375</v>
      </c>
      <c r="E88" s="44" t="s">
        <v>40</v>
      </c>
      <c r="F88" s="42">
        <v>101473967221</v>
      </c>
      <c r="G88" s="36">
        <v>1116206999</v>
      </c>
      <c r="H88" s="50" t="s">
        <v>401</v>
      </c>
      <c r="I88" s="44" t="s">
        <v>389</v>
      </c>
      <c r="J88" s="47">
        <v>10075</v>
      </c>
      <c r="K88" s="47">
        <v>6717</v>
      </c>
      <c r="L88" s="47">
        <v>0</v>
      </c>
      <c r="M88" s="47">
        <v>807</v>
      </c>
      <c r="N88" s="48">
        <f t="shared" si="15"/>
        <v>17599</v>
      </c>
      <c r="O88" s="47">
        <v>161</v>
      </c>
      <c r="P88" s="18">
        <v>27</v>
      </c>
      <c r="Q88" s="18"/>
      <c r="R88" s="18">
        <f t="shared" si="24"/>
        <v>27</v>
      </c>
      <c r="S88" s="18">
        <v>0</v>
      </c>
      <c r="T88" s="18"/>
      <c r="U88" s="26">
        <f t="shared" si="26"/>
        <v>10075</v>
      </c>
      <c r="V88" s="26">
        <f t="shared" si="27"/>
        <v>6717</v>
      </c>
      <c r="W88" s="26">
        <f t="shared" si="28"/>
        <v>0</v>
      </c>
      <c r="X88" s="26">
        <f t="shared" si="29"/>
        <v>807</v>
      </c>
      <c r="Y88" s="26">
        <f t="shared" si="30"/>
        <v>0</v>
      </c>
      <c r="Z88" s="26"/>
      <c r="AA88" s="29">
        <f t="shared" si="31"/>
        <v>17599</v>
      </c>
      <c r="AB88" s="30">
        <f t="shared" si="32"/>
        <v>1209</v>
      </c>
      <c r="AC88" s="30">
        <f t="shared" si="33"/>
        <v>132</v>
      </c>
      <c r="AD88" s="19">
        <f t="shared" si="34"/>
        <v>1341</v>
      </c>
      <c r="AE88" s="19"/>
      <c r="AF88" s="19">
        <f t="shared" si="35"/>
        <v>16258</v>
      </c>
      <c r="AG88" s="23" t="s">
        <v>35</v>
      </c>
      <c r="AH88" s="77">
        <v>10123088813</v>
      </c>
      <c r="AI88" s="77" t="s">
        <v>470</v>
      </c>
      <c r="AK88" s="21" t="e">
        <f>VLOOKUP(B88,[1]PROJECT!$B$11:$AT$25,45,0)</f>
        <v>#N/A</v>
      </c>
      <c r="AL88" s="21" t="str">
        <f>VLOOKUP(B88,'[1]Muster Roll'!$B$10:$B$111,1,0)</f>
        <v>M0112</v>
      </c>
    </row>
    <row r="89" spans="1:38" s="21" customFormat="1" ht="30" customHeight="1">
      <c r="A89" s="22">
        <f t="shared" si="25"/>
        <v>79</v>
      </c>
      <c r="B89" s="51" t="s">
        <v>422</v>
      </c>
      <c r="C89" s="44" t="s">
        <v>376</v>
      </c>
      <c r="D89" s="44" t="s">
        <v>377</v>
      </c>
      <c r="E89" s="44" t="s">
        <v>40</v>
      </c>
      <c r="F89" s="42">
        <v>101684850529</v>
      </c>
      <c r="G89" s="36">
        <v>1116207012</v>
      </c>
      <c r="H89" s="50" t="s">
        <v>402</v>
      </c>
      <c r="I89" s="44" t="s">
        <v>389</v>
      </c>
      <c r="J89" s="47">
        <v>10075</v>
      </c>
      <c r="K89" s="47">
        <v>6717</v>
      </c>
      <c r="L89" s="47">
        <v>0</v>
      </c>
      <c r="M89" s="47">
        <v>807</v>
      </c>
      <c r="N89" s="48">
        <f t="shared" si="15"/>
        <v>17599</v>
      </c>
      <c r="O89" s="47">
        <v>161</v>
      </c>
      <c r="P89" s="18">
        <v>24</v>
      </c>
      <c r="Q89" s="18"/>
      <c r="R89" s="18">
        <f t="shared" si="24"/>
        <v>24</v>
      </c>
      <c r="S89" s="18">
        <v>0</v>
      </c>
      <c r="T89" s="18"/>
      <c r="U89" s="26">
        <f t="shared" si="26"/>
        <v>8956</v>
      </c>
      <c r="V89" s="26">
        <f t="shared" si="27"/>
        <v>5971</v>
      </c>
      <c r="W89" s="26">
        <f t="shared" si="28"/>
        <v>0</v>
      </c>
      <c r="X89" s="26">
        <f t="shared" si="29"/>
        <v>717</v>
      </c>
      <c r="Y89" s="26">
        <f t="shared" si="30"/>
        <v>0</v>
      </c>
      <c r="Z89" s="26"/>
      <c r="AA89" s="29">
        <f t="shared" si="31"/>
        <v>15644</v>
      </c>
      <c r="AB89" s="30">
        <f t="shared" si="32"/>
        <v>1075</v>
      </c>
      <c r="AC89" s="30">
        <f t="shared" si="33"/>
        <v>118</v>
      </c>
      <c r="AD89" s="19">
        <f t="shared" si="34"/>
        <v>1193</v>
      </c>
      <c r="AE89" s="19"/>
      <c r="AF89" s="19">
        <f t="shared" si="35"/>
        <v>14451</v>
      </c>
      <c r="AG89" s="23" t="s">
        <v>35</v>
      </c>
      <c r="AH89" s="77">
        <v>10123088846</v>
      </c>
      <c r="AI89" s="77" t="s">
        <v>470</v>
      </c>
      <c r="AK89" s="21" t="e">
        <f>VLOOKUP(B89,[1]PROJECT!$B$11:$AT$25,45,0)</f>
        <v>#N/A</v>
      </c>
      <c r="AL89" s="21" t="str">
        <f>VLOOKUP(B89,'[1]Muster Roll'!$B$10:$B$111,1,0)</f>
        <v>M0113</v>
      </c>
    </row>
    <row r="90" spans="1:38" s="21" customFormat="1" ht="30" customHeight="1">
      <c r="A90" s="22">
        <f t="shared" si="25"/>
        <v>80</v>
      </c>
      <c r="B90" s="51" t="s">
        <v>423</v>
      </c>
      <c r="C90" s="44" t="s">
        <v>378</v>
      </c>
      <c r="D90" s="44" t="s">
        <v>379</v>
      </c>
      <c r="E90" s="44" t="s">
        <v>40</v>
      </c>
      <c r="F90" s="42">
        <v>101922455870</v>
      </c>
      <c r="G90" s="36">
        <v>1116207023</v>
      </c>
      <c r="H90" s="50" t="s">
        <v>403</v>
      </c>
      <c r="I90" s="44" t="s">
        <v>389</v>
      </c>
      <c r="J90" s="47">
        <v>10075</v>
      </c>
      <c r="K90" s="47">
        <v>6717</v>
      </c>
      <c r="L90" s="47">
        <v>0</v>
      </c>
      <c r="M90" s="47">
        <v>807</v>
      </c>
      <c r="N90" s="48">
        <f t="shared" si="15"/>
        <v>17599</v>
      </c>
      <c r="O90" s="47">
        <v>161</v>
      </c>
      <c r="P90" s="18">
        <v>27</v>
      </c>
      <c r="Q90" s="18"/>
      <c r="R90" s="18">
        <f t="shared" si="24"/>
        <v>27</v>
      </c>
      <c r="S90" s="18">
        <v>0</v>
      </c>
      <c r="T90" s="18"/>
      <c r="U90" s="26">
        <f t="shared" si="26"/>
        <v>10075</v>
      </c>
      <c r="V90" s="26">
        <f t="shared" si="27"/>
        <v>6717</v>
      </c>
      <c r="W90" s="26">
        <f t="shared" si="28"/>
        <v>0</v>
      </c>
      <c r="X90" s="26">
        <f t="shared" si="29"/>
        <v>807</v>
      </c>
      <c r="Y90" s="26">
        <f t="shared" si="30"/>
        <v>0</v>
      </c>
      <c r="Z90" s="26"/>
      <c r="AA90" s="29">
        <f t="shared" si="31"/>
        <v>17599</v>
      </c>
      <c r="AB90" s="30">
        <f t="shared" si="32"/>
        <v>1209</v>
      </c>
      <c r="AC90" s="30">
        <f t="shared" si="33"/>
        <v>132</v>
      </c>
      <c r="AD90" s="19">
        <f t="shared" si="34"/>
        <v>1341</v>
      </c>
      <c r="AE90" s="19"/>
      <c r="AF90" s="19">
        <f t="shared" si="35"/>
        <v>16258</v>
      </c>
      <c r="AG90" s="23" t="s">
        <v>35</v>
      </c>
      <c r="AH90" s="77">
        <v>10123088777</v>
      </c>
      <c r="AI90" s="77" t="s">
        <v>470</v>
      </c>
      <c r="AK90" s="21" t="e">
        <f>VLOOKUP(B90,[1]PROJECT!$B$11:$AT$25,45,0)</f>
        <v>#N/A</v>
      </c>
      <c r="AL90" s="21" t="str">
        <f>VLOOKUP(B90,'[1]Muster Roll'!$B$10:$B$111,1,0)</f>
        <v>M0114</v>
      </c>
    </row>
    <row r="91" spans="1:38" s="21" customFormat="1" ht="30" customHeight="1">
      <c r="A91" s="22">
        <f t="shared" si="25"/>
        <v>81</v>
      </c>
      <c r="B91" s="51" t="s">
        <v>424</v>
      </c>
      <c r="C91" s="44" t="s">
        <v>380</v>
      </c>
      <c r="D91" s="44" t="s">
        <v>381</v>
      </c>
      <c r="E91" s="44" t="s">
        <v>40</v>
      </c>
      <c r="F91" s="42">
        <v>100991951099</v>
      </c>
      <c r="G91" s="36">
        <v>1116207033</v>
      </c>
      <c r="H91" s="50" t="s">
        <v>404</v>
      </c>
      <c r="I91" s="44" t="s">
        <v>389</v>
      </c>
      <c r="J91" s="47">
        <v>10075</v>
      </c>
      <c r="K91" s="47">
        <v>6717</v>
      </c>
      <c r="L91" s="47">
        <v>0</v>
      </c>
      <c r="M91" s="47">
        <v>807</v>
      </c>
      <c r="N91" s="48">
        <f t="shared" si="15"/>
        <v>17599</v>
      </c>
      <c r="O91" s="47">
        <v>161</v>
      </c>
      <c r="P91" s="18">
        <v>25</v>
      </c>
      <c r="Q91" s="18"/>
      <c r="R91" s="18">
        <f t="shared" si="24"/>
        <v>25</v>
      </c>
      <c r="S91" s="18">
        <v>0</v>
      </c>
      <c r="T91" s="18"/>
      <c r="U91" s="26">
        <f t="shared" si="26"/>
        <v>9329</v>
      </c>
      <c r="V91" s="26">
        <f t="shared" si="27"/>
        <v>6219</v>
      </c>
      <c r="W91" s="26">
        <f t="shared" si="28"/>
        <v>0</v>
      </c>
      <c r="X91" s="26">
        <f t="shared" si="29"/>
        <v>747</v>
      </c>
      <c r="Y91" s="26">
        <f t="shared" si="30"/>
        <v>0</v>
      </c>
      <c r="Z91" s="26"/>
      <c r="AA91" s="29">
        <f t="shared" si="31"/>
        <v>16295</v>
      </c>
      <c r="AB91" s="30">
        <f t="shared" si="32"/>
        <v>1119</v>
      </c>
      <c r="AC91" s="30">
        <f t="shared" si="33"/>
        <v>123</v>
      </c>
      <c r="AD91" s="19">
        <f t="shared" si="34"/>
        <v>1242</v>
      </c>
      <c r="AE91" s="19"/>
      <c r="AF91" s="19">
        <f t="shared" si="35"/>
        <v>15053</v>
      </c>
      <c r="AG91" s="84" t="s">
        <v>492</v>
      </c>
      <c r="AH91" s="55">
        <v>358102010986181</v>
      </c>
      <c r="AI91" s="55" t="s">
        <v>409</v>
      </c>
      <c r="AK91" s="21" t="e">
        <f>VLOOKUP(B91,[1]PROJECT!$B$11:$AT$25,45,0)</f>
        <v>#N/A</v>
      </c>
      <c r="AL91" s="21" t="str">
        <f>VLOOKUP(B91,'[1]Muster Roll'!$B$10:$B$111,1,0)</f>
        <v>M0115</v>
      </c>
    </row>
    <row r="92" spans="1:38" s="21" customFormat="1" ht="30" customHeight="1">
      <c r="A92" s="22">
        <f t="shared" si="25"/>
        <v>82</v>
      </c>
      <c r="B92" s="51" t="s">
        <v>425</v>
      </c>
      <c r="C92" s="44" t="s">
        <v>382</v>
      </c>
      <c r="D92" s="44" t="s">
        <v>383</v>
      </c>
      <c r="E92" s="44" t="s">
        <v>40</v>
      </c>
      <c r="F92" s="42">
        <v>101820164116</v>
      </c>
      <c r="G92" s="36">
        <v>1116207044</v>
      </c>
      <c r="H92" s="50" t="s">
        <v>405</v>
      </c>
      <c r="I92" s="44" t="s">
        <v>390</v>
      </c>
      <c r="J92" s="47">
        <v>10075</v>
      </c>
      <c r="K92" s="47">
        <v>6717</v>
      </c>
      <c r="L92" s="47">
        <v>0</v>
      </c>
      <c r="M92" s="47">
        <v>807</v>
      </c>
      <c r="N92" s="48">
        <f t="shared" si="15"/>
        <v>17599</v>
      </c>
      <c r="O92" s="47">
        <v>161</v>
      </c>
      <c r="P92" s="18">
        <v>25</v>
      </c>
      <c r="Q92" s="18"/>
      <c r="R92" s="18">
        <f t="shared" si="24"/>
        <v>25</v>
      </c>
      <c r="S92" s="18">
        <v>0</v>
      </c>
      <c r="T92" s="18"/>
      <c r="U92" s="26">
        <f t="shared" si="26"/>
        <v>9329</v>
      </c>
      <c r="V92" s="26">
        <f t="shared" si="27"/>
        <v>6219</v>
      </c>
      <c r="W92" s="26">
        <f t="shared" si="28"/>
        <v>0</v>
      </c>
      <c r="X92" s="26">
        <f t="shared" si="29"/>
        <v>747</v>
      </c>
      <c r="Y92" s="26">
        <f t="shared" si="30"/>
        <v>0</v>
      </c>
      <c r="Z92" s="26"/>
      <c r="AA92" s="29">
        <f t="shared" si="31"/>
        <v>16295</v>
      </c>
      <c r="AB92" s="30">
        <f t="shared" si="32"/>
        <v>1119</v>
      </c>
      <c r="AC92" s="30">
        <f t="shared" si="33"/>
        <v>123</v>
      </c>
      <c r="AD92" s="19">
        <f t="shared" si="34"/>
        <v>1242</v>
      </c>
      <c r="AE92" s="19"/>
      <c r="AF92" s="19">
        <f t="shared" si="35"/>
        <v>15053</v>
      </c>
      <c r="AG92" s="84" t="s">
        <v>492</v>
      </c>
      <c r="AH92" s="55">
        <v>405602010672928</v>
      </c>
      <c r="AI92" s="55" t="s">
        <v>410</v>
      </c>
      <c r="AK92" s="21" t="e">
        <f>VLOOKUP(B92,[1]PROJECT!$B$11:$AT$25,45,0)</f>
        <v>#N/A</v>
      </c>
      <c r="AL92" s="21" t="str">
        <f>VLOOKUP(B92,'[1]Muster Roll'!$B$10:$B$111,1,0)</f>
        <v>M0116</v>
      </c>
    </row>
    <row r="93" spans="1:38" s="21" customFormat="1" ht="30" customHeight="1">
      <c r="A93" s="22">
        <f t="shared" si="25"/>
        <v>83</v>
      </c>
      <c r="B93" s="46" t="s">
        <v>426</v>
      </c>
      <c r="C93" s="36" t="s">
        <v>427</v>
      </c>
      <c r="D93" s="36" t="s">
        <v>428</v>
      </c>
      <c r="E93" s="36" t="s">
        <v>40</v>
      </c>
      <c r="F93" s="42">
        <v>101698588813</v>
      </c>
      <c r="G93" s="36">
        <v>1116085079</v>
      </c>
      <c r="H93" s="39">
        <v>35797</v>
      </c>
      <c r="I93" s="36" t="s">
        <v>245</v>
      </c>
      <c r="J93" s="47">
        <v>10075</v>
      </c>
      <c r="K93" s="47">
        <v>6717</v>
      </c>
      <c r="L93" s="47">
        <v>0</v>
      </c>
      <c r="M93" s="47">
        <v>807</v>
      </c>
      <c r="N93" s="48">
        <f t="shared" si="15"/>
        <v>17599</v>
      </c>
      <c r="O93" s="47">
        <v>161</v>
      </c>
      <c r="P93" s="18">
        <v>26</v>
      </c>
      <c r="Q93" s="18"/>
      <c r="R93" s="18">
        <f t="shared" si="24"/>
        <v>26</v>
      </c>
      <c r="S93" s="18">
        <v>0</v>
      </c>
      <c r="T93" s="18"/>
      <c r="U93" s="26">
        <f t="shared" si="26"/>
        <v>9702</v>
      </c>
      <c r="V93" s="26">
        <f t="shared" si="27"/>
        <v>6468</v>
      </c>
      <c r="W93" s="26">
        <f t="shared" si="28"/>
        <v>0</v>
      </c>
      <c r="X93" s="26">
        <f t="shared" si="29"/>
        <v>777</v>
      </c>
      <c r="Y93" s="26">
        <f t="shared" si="30"/>
        <v>0</v>
      </c>
      <c r="Z93" s="26"/>
      <c r="AA93" s="29">
        <f t="shared" si="31"/>
        <v>16947</v>
      </c>
      <c r="AB93" s="30">
        <f t="shared" si="32"/>
        <v>1164</v>
      </c>
      <c r="AC93" s="30">
        <f t="shared" si="33"/>
        <v>128</v>
      </c>
      <c r="AD93" s="19">
        <f t="shared" si="34"/>
        <v>1292</v>
      </c>
      <c r="AE93" s="19"/>
      <c r="AF93" s="19">
        <f>AA93-AD93+AE93</f>
        <v>15655</v>
      </c>
      <c r="AG93" s="20" t="s">
        <v>35</v>
      </c>
      <c r="AH93" s="67">
        <v>10087132192</v>
      </c>
      <c r="AI93" s="67" t="s">
        <v>289</v>
      </c>
      <c r="AK93" s="21" t="e">
        <f>VLOOKUP(B93,[1]PROJECT!$B$11:$AT$25,45,0)</f>
        <v>#N/A</v>
      </c>
      <c r="AL93" s="21" t="str">
        <f>VLOOKUP(B93,'[1]Muster Roll'!$B$10:$B$111,1,0)</f>
        <v>M072</v>
      </c>
    </row>
    <row r="94" spans="1:38" s="21" customFormat="1" ht="30" customHeight="1">
      <c r="A94" s="22">
        <f t="shared" si="25"/>
        <v>84</v>
      </c>
      <c r="B94" s="37" t="s">
        <v>434</v>
      </c>
      <c r="C94" s="44" t="s">
        <v>437</v>
      </c>
      <c r="D94" s="44" t="s">
        <v>90</v>
      </c>
      <c r="E94" s="36" t="s">
        <v>40</v>
      </c>
      <c r="F94" s="42">
        <v>101915168875</v>
      </c>
      <c r="G94" s="36">
        <v>1116194017</v>
      </c>
      <c r="H94" s="50" t="s">
        <v>438</v>
      </c>
      <c r="I94" s="44" t="s">
        <v>439</v>
      </c>
      <c r="J94" s="47">
        <v>10075</v>
      </c>
      <c r="K94" s="47">
        <v>6717</v>
      </c>
      <c r="L94" s="47">
        <v>0</v>
      </c>
      <c r="M94" s="47">
        <v>807</v>
      </c>
      <c r="N94" s="48">
        <f t="shared" si="15"/>
        <v>17599</v>
      </c>
      <c r="O94" s="47">
        <v>161</v>
      </c>
      <c r="P94" s="18">
        <v>13</v>
      </c>
      <c r="Q94" s="18"/>
      <c r="R94" s="18">
        <f t="shared" si="24"/>
        <v>13</v>
      </c>
      <c r="S94" s="18">
        <v>0</v>
      </c>
      <c r="T94" s="18"/>
      <c r="U94" s="26">
        <f t="shared" si="26"/>
        <v>4851</v>
      </c>
      <c r="V94" s="26">
        <f t="shared" si="27"/>
        <v>3234</v>
      </c>
      <c r="W94" s="26">
        <f t="shared" si="28"/>
        <v>0</v>
      </c>
      <c r="X94" s="26">
        <f t="shared" si="29"/>
        <v>389</v>
      </c>
      <c r="Y94" s="26">
        <f t="shared" si="30"/>
        <v>0</v>
      </c>
      <c r="Z94" s="26"/>
      <c r="AA94" s="29">
        <f t="shared" si="31"/>
        <v>8474</v>
      </c>
      <c r="AB94" s="30">
        <f t="shared" ref="AB94:AB99" si="36">+ROUND(U94*12%,0)</f>
        <v>582</v>
      </c>
      <c r="AC94" s="30">
        <f t="shared" si="33"/>
        <v>64</v>
      </c>
      <c r="AD94" s="19">
        <f t="shared" si="34"/>
        <v>646</v>
      </c>
      <c r="AE94" s="19"/>
      <c r="AF94" s="19">
        <f t="shared" ref="AF94:AF99" si="37">AA94-AD94</f>
        <v>7828</v>
      </c>
      <c r="AG94" s="23" t="s">
        <v>35</v>
      </c>
      <c r="AH94" s="77">
        <v>10120040588</v>
      </c>
      <c r="AI94" s="77" t="s">
        <v>468</v>
      </c>
      <c r="AK94" s="21">
        <f>VLOOKUP(B94,[1]PROJECT!$B$11:$AT$25,45,0)</f>
        <v>10</v>
      </c>
      <c r="AL94" s="21" t="str">
        <f>VLOOKUP(B94,'[1]Muster Roll'!$B$10:$B$111,1,0)</f>
        <v>M099</v>
      </c>
    </row>
    <row r="95" spans="1:38" s="21" customFormat="1" ht="30" customHeight="1">
      <c r="A95" s="22">
        <f t="shared" si="25"/>
        <v>85</v>
      </c>
      <c r="B95" s="37" t="s">
        <v>435</v>
      </c>
      <c r="C95" s="44" t="s">
        <v>123</v>
      </c>
      <c r="D95" s="44" t="s">
        <v>440</v>
      </c>
      <c r="E95" s="36" t="s">
        <v>40</v>
      </c>
      <c r="F95" s="42">
        <v>101915168881</v>
      </c>
      <c r="G95" s="36">
        <v>1116194025</v>
      </c>
      <c r="H95" s="50" t="s">
        <v>441</v>
      </c>
      <c r="I95" s="44" t="s">
        <v>439</v>
      </c>
      <c r="J95" s="47">
        <v>10075</v>
      </c>
      <c r="K95" s="47">
        <v>6717</v>
      </c>
      <c r="L95" s="47">
        <v>0</v>
      </c>
      <c r="M95" s="47">
        <v>807</v>
      </c>
      <c r="N95" s="48">
        <f t="shared" si="15"/>
        <v>17599</v>
      </c>
      <c r="O95" s="47">
        <v>161</v>
      </c>
      <c r="P95" s="18">
        <v>7</v>
      </c>
      <c r="Q95" s="18"/>
      <c r="R95" s="18">
        <f t="shared" si="24"/>
        <v>7</v>
      </c>
      <c r="S95" s="18">
        <v>0</v>
      </c>
      <c r="T95" s="18"/>
      <c r="U95" s="26">
        <f t="shared" si="26"/>
        <v>2612</v>
      </c>
      <c r="V95" s="26">
        <f t="shared" si="27"/>
        <v>1741</v>
      </c>
      <c r="W95" s="26">
        <f t="shared" si="28"/>
        <v>0</v>
      </c>
      <c r="X95" s="26">
        <f t="shared" si="29"/>
        <v>209</v>
      </c>
      <c r="Y95" s="26">
        <f t="shared" si="30"/>
        <v>0</v>
      </c>
      <c r="Z95" s="26"/>
      <c r="AA95" s="29">
        <f t="shared" si="31"/>
        <v>4562</v>
      </c>
      <c r="AB95" s="30">
        <f t="shared" si="36"/>
        <v>313</v>
      </c>
      <c r="AC95" s="30">
        <f t="shared" si="33"/>
        <v>35</v>
      </c>
      <c r="AD95" s="19">
        <f t="shared" si="34"/>
        <v>348</v>
      </c>
      <c r="AE95" s="19"/>
      <c r="AF95" s="19">
        <f t="shared" si="37"/>
        <v>4214</v>
      </c>
      <c r="AG95" s="21" t="s">
        <v>493</v>
      </c>
      <c r="AH95" s="55">
        <v>100183302875</v>
      </c>
      <c r="AI95" s="55" t="s">
        <v>408</v>
      </c>
      <c r="AK95" s="21">
        <f>VLOOKUP(B95,[1]PROJECT!$B$11:$AT$25,45,0)</f>
        <v>11</v>
      </c>
      <c r="AL95" s="21" t="str">
        <f>VLOOKUP(B95,'[1]Muster Roll'!$B$10:$B$111,1,0)</f>
        <v>M0100</v>
      </c>
    </row>
    <row r="96" spans="1:38" s="21" customFormat="1" ht="30" customHeight="1">
      <c r="A96" s="22">
        <f t="shared" si="25"/>
        <v>86</v>
      </c>
      <c r="B96" s="37" t="s">
        <v>436</v>
      </c>
      <c r="C96" s="44" t="s">
        <v>442</v>
      </c>
      <c r="D96" s="44" t="s">
        <v>443</v>
      </c>
      <c r="E96" s="36" t="s">
        <v>40</v>
      </c>
      <c r="F96" s="42">
        <v>101915168899</v>
      </c>
      <c r="G96" s="36">
        <v>1116194034</v>
      </c>
      <c r="H96" s="50" t="s">
        <v>444</v>
      </c>
      <c r="I96" s="44" t="s">
        <v>445</v>
      </c>
      <c r="J96" s="47">
        <v>10075</v>
      </c>
      <c r="K96" s="47">
        <v>6717</v>
      </c>
      <c r="L96" s="47">
        <v>0</v>
      </c>
      <c r="M96" s="47">
        <v>807</v>
      </c>
      <c r="N96" s="48">
        <f t="shared" si="15"/>
        <v>17599</v>
      </c>
      <c r="O96" s="47">
        <v>161</v>
      </c>
      <c r="P96" s="18">
        <v>15</v>
      </c>
      <c r="Q96" s="18"/>
      <c r="R96" s="18">
        <f t="shared" si="24"/>
        <v>15</v>
      </c>
      <c r="S96" s="18">
        <v>0</v>
      </c>
      <c r="T96" s="18"/>
      <c r="U96" s="26">
        <f t="shared" si="26"/>
        <v>5597</v>
      </c>
      <c r="V96" s="26">
        <f t="shared" si="27"/>
        <v>3732</v>
      </c>
      <c r="W96" s="26">
        <f t="shared" si="28"/>
        <v>0</v>
      </c>
      <c r="X96" s="26">
        <f t="shared" si="29"/>
        <v>448</v>
      </c>
      <c r="Y96" s="26">
        <f t="shared" si="30"/>
        <v>0</v>
      </c>
      <c r="Z96" s="26"/>
      <c r="AA96" s="29">
        <f t="shared" si="31"/>
        <v>9777</v>
      </c>
      <c r="AB96" s="30">
        <f t="shared" si="36"/>
        <v>672</v>
      </c>
      <c r="AC96" s="30">
        <f t="shared" si="33"/>
        <v>74</v>
      </c>
      <c r="AD96" s="19">
        <f t="shared" si="34"/>
        <v>746</v>
      </c>
      <c r="AE96" s="19"/>
      <c r="AF96" s="19">
        <f t="shared" si="37"/>
        <v>9031</v>
      </c>
      <c r="AG96" s="23" t="s">
        <v>35</v>
      </c>
      <c r="AH96" s="77">
        <v>10120040577</v>
      </c>
      <c r="AI96" s="77" t="s">
        <v>468</v>
      </c>
      <c r="AK96" s="21">
        <f>VLOOKUP(B96,[1]PROJECT!$B$11:$AT$25,45,0)</f>
        <v>12</v>
      </c>
      <c r="AL96" s="21" t="str">
        <f>VLOOKUP(B96,'[1]Muster Roll'!$B$10:$B$111,1,0)</f>
        <v>M0101</v>
      </c>
    </row>
    <row r="97" spans="1:38" s="21" customFormat="1" ht="30" customHeight="1">
      <c r="A97" s="22">
        <f t="shared" si="25"/>
        <v>87</v>
      </c>
      <c r="B97" s="37" t="s">
        <v>433</v>
      </c>
      <c r="C97" s="56" t="s">
        <v>446</v>
      </c>
      <c r="D97" s="56" t="s">
        <v>447</v>
      </c>
      <c r="E97" s="36" t="s">
        <v>40</v>
      </c>
      <c r="F97" s="42">
        <v>101903671349</v>
      </c>
      <c r="G97" s="36">
        <v>1116193981</v>
      </c>
      <c r="H97" s="52">
        <v>34335</v>
      </c>
      <c r="I97" s="52">
        <v>44903</v>
      </c>
      <c r="J97" s="47">
        <v>10075</v>
      </c>
      <c r="K97" s="47">
        <v>6717</v>
      </c>
      <c r="L97" s="47">
        <v>0</v>
      </c>
      <c r="M97" s="47">
        <v>807</v>
      </c>
      <c r="N97" s="48">
        <f t="shared" si="15"/>
        <v>17599</v>
      </c>
      <c r="O97" s="47">
        <v>161</v>
      </c>
      <c r="P97" s="18">
        <v>14</v>
      </c>
      <c r="Q97" s="18"/>
      <c r="R97" s="18">
        <f t="shared" si="24"/>
        <v>14</v>
      </c>
      <c r="S97" s="18">
        <v>0</v>
      </c>
      <c r="T97" s="18"/>
      <c r="U97" s="26">
        <f t="shared" si="26"/>
        <v>5224</v>
      </c>
      <c r="V97" s="26">
        <f t="shared" si="27"/>
        <v>3483</v>
      </c>
      <c r="W97" s="26">
        <f t="shared" si="28"/>
        <v>0</v>
      </c>
      <c r="X97" s="26">
        <f t="shared" si="29"/>
        <v>418</v>
      </c>
      <c r="Y97" s="26">
        <f t="shared" si="30"/>
        <v>0</v>
      </c>
      <c r="Z97" s="26"/>
      <c r="AA97" s="29">
        <f t="shared" si="31"/>
        <v>9125</v>
      </c>
      <c r="AB97" s="30">
        <f t="shared" si="36"/>
        <v>627</v>
      </c>
      <c r="AC97" s="30">
        <f t="shared" si="33"/>
        <v>69</v>
      </c>
      <c r="AD97" s="19">
        <f t="shared" si="34"/>
        <v>696</v>
      </c>
      <c r="AE97" s="19"/>
      <c r="AF97" s="19">
        <f t="shared" si="37"/>
        <v>8429</v>
      </c>
      <c r="AG97" s="23" t="s">
        <v>35</v>
      </c>
      <c r="AH97" s="77">
        <v>10120040599</v>
      </c>
      <c r="AI97" s="77" t="s">
        <v>468</v>
      </c>
      <c r="AK97" s="21">
        <f>VLOOKUP(B97,[1]PROJECT!$B$11:$AT$25,45,0)</f>
        <v>10</v>
      </c>
      <c r="AL97" s="21" t="str">
        <f>VLOOKUP(B97,'[1]Muster Roll'!$B$10:$B$111,1,0)</f>
        <v>M094</v>
      </c>
    </row>
    <row r="98" spans="1:38" s="21" customFormat="1" ht="30" customHeight="1">
      <c r="A98" s="22">
        <f t="shared" si="25"/>
        <v>88</v>
      </c>
      <c r="B98" s="46" t="s">
        <v>172</v>
      </c>
      <c r="C98" s="36" t="s">
        <v>173</v>
      </c>
      <c r="D98" s="36" t="s">
        <v>174</v>
      </c>
      <c r="E98" s="36" t="s">
        <v>40</v>
      </c>
      <c r="F98" s="42">
        <v>101213576025</v>
      </c>
      <c r="G98" s="36">
        <v>6927456355</v>
      </c>
      <c r="H98" s="39">
        <v>32813</v>
      </c>
      <c r="I98" s="36" t="s">
        <v>245</v>
      </c>
      <c r="J98" s="47">
        <v>10075</v>
      </c>
      <c r="K98" s="47">
        <v>6717</v>
      </c>
      <c r="L98" s="47">
        <v>0</v>
      </c>
      <c r="M98" s="47">
        <v>807</v>
      </c>
      <c r="N98" s="48">
        <f t="shared" si="15"/>
        <v>17599</v>
      </c>
      <c r="O98" s="47">
        <v>161</v>
      </c>
      <c r="P98" s="18">
        <v>15</v>
      </c>
      <c r="Q98" s="18"/>
      <c r="R98" s="18">
        <f t="shared" si="24"/>
        <v>15</v>
      </c>
      <c r="S98" s="18">
        <v>8</v>
      </c>
      <c r="T98" s="18"/>
      <c r="U98" s="26">
        <f t="shared" si="26"/>
        <v>5597</v>
      </c>
      <c r="V98" s="26">
        <f t="shared" si="27"/>
        <v>3732</v>
      </c>
      <c r="W98" s="26">
        <f t="shared" si="28"/>
        <v>0</v>
      </c>
      <c r="X98" s="26">
        <f t="shared" si="29"/>
        <v>448</v>
      </c>
      <c r="Y98" s="26">
        <f t="shared" si="30"/>
        <v>1288</v>
      </c>
      <c r="Z98" s="26"/>
      <c r="AA98" s="29">
        <f t="shared" si="31"/>
        <v>11065</v>
      </c>
      <c r="AB98" s="30">
        <f t="shared" si="36"/>
        <v>672</v>
      </c>
      <c r="AC98" s="30">
        <f t="shared" si="33"/>
        <v>83</v>
      </c>
      <c r="AD98" s="19">
        <f t="shared" si="34"/>
        <v>755</v>
      </c>
      <c r="AE98" s="19"/>
      <c r="AF98" s="19">
        <f t="shared" si="37"/>
        <v>10310</v>
      </c>
      <c r="AG98" s="19" t="s">
        <v>35</v>
      </c>
      <c r="AH98" s="66" t="s">
        <v>303</v>
      </c>
      <c r="AI98" s="67" t="s">
        <v>261</v>
      </c>
      <c r="AK98" s="21">
        <f>VLOOKUP(B98,[1]PROJECT!$B$11:$AT$25,45,0)</f>
        <v>11</v>
      </c>
      <c r="AL98" s="21" t="str">
        <f>VLOOKUP(B98,'[1]Muster Roll'!$B$10:$B$111,1,0)</f>
        <v>M048</v>
      </c>
    </row>
    <row r="99" spans="1:38" s="21" customFormat="1" ht="30" customHeight="1">
      <c r="A99" s="22">
        <f t="shared" si="25"/>
        <v>89</v>
      </c>
      <c r="B99" s="53" t="s">
        <v>429</v>
      </c>
      <c r="C99" s="36" t="s">
        <v>430</v>
      </c>
      <c r="D99" s="36" t="s">
        <v>431</v>
      </c>
      <c r="E99" s="36" t="s">
        <v>40</v>
      </c>
      <c r="F99" s="42">
        <v>101598316925</v>
      </c>
      <c r="G99" s="36">
        <v>6930062659</v>
      </c>
      <c r="H99" s="54">
        <v>36892</v>
      </c>
      <c r="I99" s="36" t="s">
        <v>432</v>
      </c>
      <c r="J99" s="47">
        <v>10075</v>
      </c>
      <c r="K99" s="47">
        <v>6717</v>
      </c>
      <c r="L99" s="47">
        <v>0</v>
      </c>
      <c r="M99" s="47">
        <v>807</v>
      </c>
      <c r="N99" s="48">
        <f t="shared" si="15"/>
        <v>17599</v>
      </c>
      <c r="O99" s="47">
        <v>161</v>
      </c>
      <c r="P99" s="18">
        <v>15</v>
      </c>
      <c r="Q99" s="18"/>
      <c r="R99" s="18">
        <f t="shared" si="24"/>
        <v>15</v>
      </c>
      <c r="S99" s="18">
        <v>0</v>
      </c>
      <c r="T99" s="18"/>
      <c r="U99" s="26">
        <f t="shared" si="26"/>
        <v>5597</v>
      </c>
      <c r="V99" s="26">
        <f t="shared" si="27"/>
        <v>3732</v>
      </c>
      <c r="W99" s="26">
        <f t="shared" si="28"/>
        <v>0</v>
      </c>
      <c r="X99" s="26">
        <f t="shared" si="29"/>
        <v>448</v>
      </c>
      <c r="Y99" s="26">
        <f t="shared" si="30"/>
        <v>0</v>
      </c>
      <c r="Z99" s="26"/>
      <c r="AA99" s="29">
        <f t="shared" si="31"/>
        <v>9777</v>
      </c>
      <c r="AB99" s="30">
        <f t="shared" si="36"/>
        <v>672</v>
      </c>
      <c r="AC99" s="30">
        <f t="shared" si="33"/>
        <v>74</v>
      </c>
      <c r="AD99" s="19">
        <f t="shared" si="34"/>
        <v>746</v>
      </c>
      <c r="AE99" s="19"/>
      <c r="AF99" s="19">
        <f t="shared" si="37"/>
        <v>9031</v>
      </c>
      <c r="AG99" s="35" t="s">
        <v>35</v>
      </c>
      <c r="AH99" s="66">
        <v>10090786525</v>
      </c>
      <c r="AI99" s="67" t="s">
        <v>261</v>
      </c>
      <c r="AK99" s="21">
        <f>VLOOKUP(B99,[1]PROJECT!$B$11:$AT$25,45,0)</f>
        <v>11</v>
      </c>
      <c r="AL99" s="21" t="str">
        <f>VLOOKUP(B99,'[1]Muster Roll'!$B$10:$B$111,1,0)</f>
        <v>M098</v>
      </c>
    </row>
    <row r="100" spans="1:38" s="21" customFormat="1" ht="30" customHeight="1">
      <c r="A100" s="22">
        <f t="shared" si="25"/>
        <v>90</v>
      </c>
      <c r="B100" s="53" t="s">
        <v>449</v>
      </c>
      <c r="C100" s="44" t="s">
        <v>450</v>
      </c>
      <c r="D100" s="44" t="s">
        <v>451</v>
      </c>
      <c r="E100" s="44" t="s">
        <v>40</v>
      </c>
      <c r="F100" s="42">
        <v>101588360666</v>
      </c>
      <c r="G100" s="36">
        <v>1116220471</v>
      </c>
      <c r="H100" s="50" t="s">
        <v>473</v>
      </c>
      <c r="I100" s="44" t="s">
        <v>474</v>
      </c>
      <c r="J100" s="47">
        <v>10075</v>
      </c>
      <c r="K100" s="47">
        <v>6717</v>
      </c>
      <c r="L100" s="47">
        <v>0</v>
      </c>
      <c r="M100" s="47">
        <v>807</v>
      </c>
      <c r="N100" s="48">
        <f t="shared" ref="N100" si="38">+J100+K100+L100+M100</f>
        <v>17599</v>
      </c>
      <c r="O100" s="47">
        <v>161</v>
      </c>
      <c r="P100" s="18">
        <v>26</v>
      </c>
      <c r="Q100" s="18"/>
      <c r="R100" s="18">
        <f t="shared" si="24"/>
        <v>26</v>
      </c>
      <c r="S100" s="18">
        <v>0</v>
      </c>
      <c r="T100" s="18"/>
      <c r="U100" s="26">
        <f t="shared" ref="U100:U105" si="39">ROUND(J100/$D$4*R100,0)</f>
        <v>9702</v>
      </c>
      <c r="V100" s="26">
        <f t="shared" ref="V100:V105" si="40">ROUND(K100/$D$4*R100,0)</f>
        <v>6468</v>
      </c>
      <c r="W100" s="26">
        <f t="shared" ref="W100:W105" si="41">L100/$D$4*R100</f>
        <v>0</v>
      </c>
      <c r="X100" s="26">
        <f t="shared" ref="X100:X105" si="42">ROUND(M100/$D$4*R100,0)</f>
        <v>777</v>
      </c>
      <c r="Y100" s="26">
        <f t="shared" ref="Y100:Y105" si="43">ROUND(O100*S100,0)</f>
        <v>0</v>
      </c>
      <c r="Z100" s="26"/>
      <c r="AA100" s="29">
        <f t="shared" ref="AA100:AA105" si="44">+U100+V100+W100+X100+Y100+Z100</f>
        <v>16947</v>
      </c>
      <c r="AB100" s="30">
        <f t="shared" ref="AB100:AB105" si="45">+ROUND(U100*12%,0)</f>
        <v>1164</v>
      </c>
      <c r="AC100" s="30">
        <f t="shared" ref="AC100:AC105" si="46">+CEILING(AA100*0.75%,1)</f>
        <v>128</v>
      </c>
      <c r="AD100" s="19">
        <f t="shared" ref="AD100:AD105" si="47">+AC100+AB100</f>
        <v>1292</v>
      </c>
      <c r="AE100" s="19"/>
      <c r="AF100" s="19">
        <f t="shared" ref="AF100:AF105" si="48">AA100-AD100</f>
        <v>15655</v>
      </c>
      <c r="AG100" s="23" t="s">
        <v>35</v>
      </c>
      <c r="AH100" s="77">
        <v>10120040511</v>
      </c>
      <c r="AI100" s="77" t="s">
        <v>468</v>
      </c>
      <c r="AK100" s="21" t="e">
        <f>VLOOKUP(B100,[1]PROJECT!$B$11:$AT$25,45,0)</f>
        <v>#N/A</v>
      </c>
      <c r="AL100" s="21" t="str">
        <f>VLOOKUP(B100,'[1]Muster Roll'!$B$10:$B$111,1,0)</f>
        <v>M0117</v>
      </c>
    </row>
    <row r="101" spans="1:38" s="21" customFormat="1" ht="30" customHeight="1">
      <c r="A101" s="22">
        <f t="shared" si="25"/>
        <v>91</v>
      </c>
      <c r="B101" s="53" t="s">
        <v>455</v>
      </c>
      <c r="C101" s="44" t="s">
        <v>456</v>
      </c>
      <c r="D101" s="44" t="s">
        <v>457</v>
      </c>
      <c r="E101" s="44" t="s">
        <v>40</v>
      </c>
      <c r="F101" s="42">
        <v>101931169146</v>
      </c>
      <c r="G101" s="36">
        <v>1116220599</v>
      </c>
      <c r="H101" s="50" t="s">
        <v>477</v>
      </c>
      <c r="I101" s="44" t="s">
        <v>478</v>
      </c>
      <c r="J101" s="47">
        <v>10075</v>
      </c>
      <c r="K101" s="47">
        <v>6717</v>
      </c>
      <c r="L101" s="47">
        <v>0</v>
      </c>
      <c r="M101" s="47">
        <v>807</v>
      </c>
      <c r="N101" s="48">
        <f t="shared" ref="N101:N105" si="49">+J101+K101+L101+M101</f>
        <v>17599</v>
      </c>
      <c r="O101" s="47">
        <v>161</v>
      </c>
      <c r="P101" s="18">
        <v>9</v>
      </c>
      <c r="Q101" s="18"/>
      <c r="R101" s="18">
        <f t="shared" si="24"/>
        <v>9</v>
      </c>
      <c r="S101" s="18">
        <v>0</v>
      </c>
      <c r="T101" s="18"/>
      <c r="U101" s="26">
        <f t="shared" si="39"/>
        <v>3358</v>
      </c>
      <c r="V101" s="26">
        <f t="shared" si="40"/>
        <v>2239</v>
      </c>
      <c r="W101" s="26">
        <f t="shared" si="41"/>
        <v>0</v>
      </c>
      <c r="X101" s="26">
        <f t="shared" si="42"/>
        <v>269</v>
      </c>
      <c r="Y101" s="26">
        <f t="shared" si="43"/>
        <v>0</v>
      </c>
      <c r="Z101" s="26"/>
      <c r="AA101" s="29">
        <f t="shared" si="44"/>
        <v>5866</v>
      </c>
      <c r="AB101" s="30">
        <f t="shared" si="45"/>
        <v>403</v>
      </c>
      <c r="AC101" s="30">
        <f t="shared" si="46"/>
        <v>44</v>
      </c>
      <c r="AD101" s="19">
        <f t="shared" si="47"/>
        <v>447</v>
      </c>
      <c r="AE101" s="19"/>
      <c r="AF101" s="19">
        <f t="shared" si="48"/>
        <v>5419</v>
      </c>
      <c r="AG101" s="23" t="s">
        <v>35</v>
      </c>
      <c r="AH101" s="55">
        <v>10131470836</v>
      </c>
      <c r="AI101" s="55" t="s">
        <v>279</v>
      </c>
      <c r="AK101" s="21" t="e">
        <f>VLOOKUP(B101,[1]PROJECT!$B$11:$AT$25,45,0)</f>
        <v>#N/A</v>
      </c>
      <c r="AL101" s="21" t="str">
        <f>VLOOKUP(B101,'[1]Muster Roll'!$B$10:$B$111,1,0)</f>
        <v>M0119</v>
      </c>
    </row>
    <row r="102" spans="1:38" s="21" customFormat="1" ht="30" customHeight="1">
      <c r="A102" s="22">
        <f t="shared" si="25"/>
        <v>92</v>
      </c>
      <c r="B102" s="53" t="s">
        <v>458</v>
      </c>
      <c r="C102" s="44" t="s">
        <v>459</v>
      </c>
      <c r="D102" s="44" t="s">
        <v>460</v>
      </c>
      <c r="E102" s="44" t="s">
        <v>40</v>
      </c>
      <c r="F102" s="42">
        <v>101648228967</v>
      </c>
      <c r="G102" s="36">
        <v>1116220604</v>
      </c>
      <c r="H102" s="50" t="s">
        <v>479</v>
      </c>
      <c r="I102" s="44" t="s">
        <v>480</v>
      </c>
      <c r="J102" s="47">
        <v>10075</v>
      </c>
      <c r="K102" s="47">
        <v>6717</v>
      </c>
      <c r="L102" s="47">
        <v>0</v>
      </c>
      <c r="M102" s="47">
        <v>807</v>
      </c>
      <c r="N102" s="48">
        <f t="shared" si="49"/>
        <v>17599</v>
      </c>
      <c r="O102" s="47">
        <v>161</v>
      </c>
      <c r="P102" s="18">
        <v>6</v>
      </c>
      <c r="Q102" s="18"/>
      <c r="R102" s="18">
        <f t="shared" si="24"/>
        <v>6</v>
      </c>
      <c r="S102" s="18">
        <v>0</v>
      </c>
      <c r="T102" s="18"/>
      <c r="U102" s="26">
        <f t="shared" si="39"/>
        <v>2239</v>
      </c>
      <c r="V102" s="26">
        <f t="shared" si="40"/>
        <v>1493</v>
      </c>
      <c r="W102" s="26">
        <f t="shared" si="41"/>
        <v>0</v>
      </c>
      <c r="X102" s="26">
        <f t="shared" si="42"/>
        <v>179</v>
      </c>
      <c r="Y102" s="26">
        <f t="shared" si="43"/>
        <v>0</v>
      </c>
      <c r="Z102" s="26"/>
      <c r="AA102" s="29">
        <f t="shared" si="44"/>
        <v>3911</v>
      </c>
      <c r="AB102" s="30">
        <f t="shared" si="45"/>
        <v>269</v>
      </c>
      <c r="AC102" s="30">
        <f t="shared" si="46"/>
        <v>30</v>
      </c>
      <c r="AD102" s="19">
        <f t="shared" si="47"/>
        <v>299</v>
      </c>
      <c r="AE102" s="19"/>
      <c r="AF102" s="19">
        <f t="shared" si="48"/>
        <v>3612</v>
      </c>
      <c r="AG102" s="23" t="s">
        <v>35</v>
      </c>
      <c r="AH102" s="55">
        <v>10126899169</v>
      </c>
      <c r="AI102" s="55" t="s">
        <v>470</v>
      </c>
      <c r="AK102" s="21" t="e">
        <f>VLOOKUP(B102,[1]PROJECT!$B$11:$AT$25,45,0)</f>
        <v>#N/A</v>
      </c>
      <c r="AL102" s="21" t="str">
        <f>VLOOKUP(B102,'[1]Muster Roll'!$B$10:$B$111,1,0)</f>
        <v>M0120</v>
      </c>
    </row>
    <row r="103" spans="1:38" s="21" customFormat="1" ht="30" customHeight="1">
      <c r="A103" s="22">
        <f t="shared" si="25"/>
        <v>93</v>
      </c>
      <c r="B103" s="53" t="s">
        <v>461</v>
      </c>
      <c r="C103" s="44" t="s">
        <v>462</v>
      </c>
      <c r="D103" s="44" t="s">
        <v>463</v>
      </c>
      <c r="E103" s="44" t="s">
        <v>40</v>
      </c>
      <c r="F103" s="42">
        <v>101931169151</v>
      </c>
      <c r="G103" s="36">
        <v>1116220612</v>
      </c>
      <c r="H103" s="50" t="s">
        <v>481</v>
      </c>
      <c r="I103" s="44" t="s">
        <v>482</v>
      </c>
      <c r="J103" s="47">
        <v>10075</v>
      </c>
      <c r="K103" s="47">
        <v>6717</v>
      </c>
      <c r="L103" s="47">
        <v>0</v>
      </c>
      <c r="M103" s="47">
        <v>807</v>
      </c>
      <c r="N103" s="48">
        <f t="shared" si="49"/>
        <v>17599</v>
      </c>
      <c r="O103" s="47">
        <v>161</v>
      </c>
      <c r="P103" s="18">
        <v>4</v>
      </c>
      <c r="Q103" s="18"/>
      <c r="R103" s="18">
        <f t="shared" si="24"/>
        <v>4</v>
      </c>
      <c r="S103" s="18">
        <v>0</v>
      </c>
      <c r="T103" s="18"/>
      <c r="U103" s="26">
        <f t="shared" si="39"/>
        <v>1493</v>
      </c>
      <c r="V103" s="26">
        <f t="shared" si="40"/>
        <v>995</v>
      </c>
      <c r="W103" s="26">
        <f t="shared" si="41"/>
        <v>0</v>
      </c>
      <c r="X103" s="26">
        <f t="shared" si="42"/>
        <v>120</v>
      </c>
      <c r="Y103" s="26">
        <f t="shared" si="43"/>
        <v>0</v>
      </c>
      <c r="Z103" s="26"/>
      <c r="AA103" s="29">
        <f t="shared" si="44"/>
        <v>2608</v>
      </c>
      <c r="AB103" s="30">
        <f t="shared" si="45"/>
        <v>179</v>
      </c>
      <c r="AC103" s="30">
        <f t="shared" si="46"/>
        <v>20</v>
      </c>
      <c r="AD103" s="19">
        <f t="shared" si="47"/>
        <v>199</v>
      </c>
      <c r="AE103" s="19"/>
      <c r="AF103" s="19">
        <f t="shared" si="48"/>
        <v>2409</v>
      </c>
      <c r="AG103" s="23" t="s">
        <v>35</v>
      </c>
      <c r="AH103" s="55">
        <v>10069175365</v>
      </c>
      <c r="AI103" s="55" t="s">
        <v>471</v>
      </c>
      <c r="AK103" s="21" t="e">
        <f>VLOOKUP(B103,[1]PROJECT!$B$11:$AT$25,45,0)</f>
        <v>#N/A</v>
      </c>
      <c r="AL103" s="21" t="str">
        <f>VLOOKUP(B103,'[1]Muster Roll'!$B$10:$B$111,1,0)</f>
        <v>M0121</v>
      </c>
    </row>
    <row r="104" spans="1:38" s="21" customFormat="1" ht="30" customHeight="1">
      <c r="A104" s="22">
        <f t="shared" si="25"/>
        <v>94</v>
      </c>
      <c r="B104" s="53" t="s">
        <v>464</v>
      </c>
      <c r="C104" s="44" t="s">
        <v>123</v>
      </c>
      <c r="D104" s="44" t="s">
        <v>465</v>
      </c>
      <c r="E104" s="44" t="s">
        <v>40</v>
      </c>
      <c r="F104" s="42">
        <v>101500736315</v>
      </c>
      <c r="G104" s="36">
        <v>1116220621</v>
      </c>
      <c r="H104" s="50" t="s">
        <v>483</v>
      </c>
      <c r="I104" s="44" t="s">
        <v>484</v>
      </c>
      <c r="J104" s="47">
        <v>10075</v>
      </c>
      <c r="K104" s="47">
        <v>6717</v>
      </c>
      <c r="L104" s="47">
        <v>0</v>
      </c>
      <c r="M104" s="47">
        <v>807</v>
      </c>
      <c r="N104" s="48">
        <f t="shared" si="49"/>
        <v>17599</v>
      </c>
      <c r="O104" s="47">
        <v>161</v>
      </c>
      <c r="P104" s="18">
        <v>8</v>
      </c>
      <c r="Q104" s="18"/>
      <c r="R104" s="18">
        <f t="shared" si="24"/>
        <v>8</v>
      </c>
      <c r="S104" s="18">
        <v>0</v>
      </c>
      <c r="T104" s="18"/>
      <c r="U104" s="26">
        <f t="shared" si="39"/>
        <v>2985</v>
      </c>
      <c r="V104" s="26">
        <f t="shared" si="40"/>
        <v>1990</v>
      </c>
      <c r="W104" s="26">
        <f t="shared" si="41"/>
        <v>0</v>
      </c>
      <c r="X104" s="26">
        <f t="shared" si="42"/>
        <v>239</v>
      </c>
      <c r="Y104" s="26">
        <f t="shared" si="43"/>
        <v>0</v>
      </c>
      <c r="Z104" s="26"/>
      <c r="AA104" s="29">
        <f t="shared" si="44"/>
        <v>5214</v>
      </c>
      <c r="AB104" s="30">
        <f t="shared" si="45"/>
        <v>358</v>
      </c>
      <c r="AC104" s="30">
        <f t="shared" si="46"/>
        <v>40</v>
      </c>
      <c r="AD104" s="19">
        <f t="shared" si="47"/>
        <v>398</v>
      </c>
      <c r="AE104" s="19"/>
      <c r="AF104" s="19">
        <f t="shared" si="48"/>
        <v>4816</v>
      </c>
      <c r="AG104" s="23" t="s">
        <v>35</v>
      </c>
      <c r="AH104" s="55">
        <v>10126899147</v>
      </c>
      <c r="AI104" s="55" t="s">
        <v>470</v>
      </c>
      <c r="AK104" s="21" t="e">
        <f>VLOOKUP(B104,[1]PROJECT!$B$11:$AT$25,45,0)</f>
        <v>#N/A</v>
      </c>
      <c r="AL104" s="21" t="str">
        <f>VLOOKUP(B104,'[1]Muster Roll'!$B$10:$B$111,1,0)</f>
        <v>M0122</v>
      </c>
    </row>
    <row r="105" spans="1:38" s="21" customFormat="1" ht="30" customHeight="1">
      <c r="A105" s="22">
        <f t="shared" si="25"/>
        <v>95</v>
      </c>
      <c r="B105" s="53" t="s">
        <v>466</v>
      </c>
      <c r="C105" s="44" t="s">
        <v>164</v>
      </c>
      <c r="D105" s="44" t="s">
        <v>467</v>
      </c>
      <c r="E105" s="44" t="s">
        <v>40</v>
      </c>
      <c r="F105" s="42">
        <v>101886273966</v>
      </c>
      <c r="G105" s="36">
        <v>1116220637</v>
      </c>
      <c r="H105" s="50" t="s">
        <v>485</v>
      </c>
      <c r="I105" s="44" t="s">
        <v>486</v>
      </c>
      <c r="J105" s="47">
        <v>10075</v>
      </c>
      <c r="K105" s="47">
        <v>6717</v>
      </c>
      <c r="L105" s="47">
        <v>0</v>
      </c>
      <c r="M105" s="47">
        <v>807</v>
      </c>
      <c r="N105" s="48">
        <f t="shared" si="49"/>
        <v>17599</v>
      </c>
      <c r="O105" s="47">
        <v>161</v>
      </c>
      <c r="P105" s="18">
        <v>6</v>
      </c>
      <c r="Q105" s="18"/>
      <c r="R105" s="18">
        <f t="shared" si="24"/>
        <v>6</v>
      </c>
      <c r="S105" s="18">
        <v>0</v>
      </c>
      <c r="T105" s="18"/>
      <c r="U105" s="26">
        <f t="shared" si="39"/>
        <v>2239</v>
      </c>
      <c r="V105" s="26">
        <f t="shared" si="40"/>
        <v>1493</v>
      </c>
      <c r="W105" s="26">
        <f t="shared" si="41"/>
        <v>0</v>
      </c>
      <c r="X105" s="26">
        <f t="shared" si="42"/>
        <v>179</v>
      </c>
      <c r="Y105" s="26">
        <f t="shared" si="43"/>
        <v>0</v>
      </c>
      <c r="Z105" s="26"/>
      <c r="AA105" s="29">
        <f t="shared" si="44"/>
        <v>3911</v>
      </c>
      <c r="AB105" s="30">
        <f t="shared" si="45"/>
        <v>269</v>
      </c>
      <c r="AC105" s="30">
        <f t="shared" si="46"/>
        <v>30</v>
      </c>
      <c r="AD105" s="19">
        <f t="shared" si="47"/>
        <v>299</v>
      </c>
      <c r="AE105" s="19"/>
      <c r="AF105" s="19">
        <f t="shared" si="48"/>
        <v>3612</v>
      </c>
      <c r="AG105" s="85" t="s">
        <v>492</v>
      </c>
      <c r="AH105" s="55">
        <v>307502120000263</v>
      </c>
      <c r="AI105" s="55" t="s">
        <v>472</v>
      </c>
      <c r="AK105" s="21" t="e">
        <f>VLOOKUP(B105,[1]PROJECT!$B$11:$AT$25,45,0)</f>
        <v>#N/A</v>
      </c>
      <c r="AL105" s="21" t="str">
        <f>VLOOKUP(B105,'[1]Muster Roll'!$B$10:$B$111,1,0)</f>
        <v>M0123</v>
      </c>
    </row>
    <row r="106" spans="1:38" s="21" customFormat="1" ht="30" customHeight="1">
      <c r="A106" s="22">
        <f t="shared" si="25"/>
        <v>96</v>
      </c>
      <c r="B106" s="53" t="s">
        <v>210</v>
      </c>
      <c r="C106" s="44" t="s">
        <v>211</v>
      </c>
      <c r="D106" s="44" t="s">
        <v>212</v>
      </c>
      <c r="E106" s="44" t="s">
        <v>19</v>
      </c>
      <c r="F106" s="42">
        <v>101494957292</v>
      </c>
      <c r="G106" s="36">
        <v>1116085127</v>
      </c>
      <c r="H106" s="50">
        <v>33378</v>
      </c>
      <c r="I106" s="44" t="s">
        <v>245</v>
      </c>
      <c r="J106" s="47">
        <v>12214</v>
      </c>
      <c r="K106" s="47">
        <v>8143</v>
      </c>
      <c r="L106" s="47">
        <v>0</v>
      </c>
      <c r="M106" s="47">
        <v>979</v>
      </c>
      <c r="N106" s="48">
        <v>21336</v>
      </c>
      <c r="O106" s="47">
        <v>196</v>
      </c>
      <c r="P106" s="18">
        <v>3</v>
      </c>
      <c r="Q106" s="18"/>
      <c r="R106" s="18">
        <v>3</v>
      </c>
      <c r="S106" s="18">
        <v>0</v>
      </c>
      <c r="T106" s="18"/>
      <c r="U106" s="26">
        <v>1357</v>
      </c>
      <c r="V106" s="26">
        <v>905</v>
      </c>
      <c r="W106" s="26">
        <v>0</v>
      </c>
      <c r="X106" s="26">
        <v>109</v>
      </c>
      <c r="Y106" s="26">
        <v>0</v>
      </c>
      <c r="Z106" s="26"/>
      <c r="AA106" s="29">
        <v>2371</v>
      </c>
      <c r="AB106" s="30">
        <v>163</v>
      </c>
      <c r="AC106" s="30">
        <v>18</v>
      </c>
      <c r="AD106" s="19">
        <v>181</v>
      </c>
      <c r="AE106" s="19"/>
      <c r="AF106" s="19">
        <v>2190</v>
      </c>
      <c r="AG106" s="20" t="s">
        <v>18</v>
      </c>
      <c r="AH106" s="55" t="s">
        <v>313</v>
      </c>
      <c r="AI106" s="55" t="s">
        <v>314</v>
      </c>
      <c r="AK106" s="21" t="e">
        <v>#N/A</v>
      </c>
      <c r="AL106" s="21" t="str">
        <f>VLOOKUP(B106,'[1]Muster Roll'!$B$10:$B$111,1,0)</f>
        <v>M064</v>
      </c>
    </row>
    <row r="107" spans="1:38" s="21" customFormat="1" ht="30" customHeight="1">
      <c r="A107" s="22">
        <f t="shared" si="25"/>
        <v>97</v>
      </c>
      <c r="B107" s="53" t="s">
        <v>343</v>
      </c>
      <c r="C107" s="44" t="s">
        <v>344</v>
      </c>
      <c r="D107" s="44" t="s">
        <v>345</v>
      </c>
      <c r="E107" s="44" t="s">
        <v>19</v>
      </c>
      <c r="F107" s="42">
        <v>101375476920</v>
      </c>
      <c r="G107" s="36">
        <v>2018341293</v>
      </c>
      <c r="H107" s="50">
        <v>35362</v>
      </c>
      <c r="I107" s="79">
        <v>44866</v>
      </c>
      <c r="J107" s="47">
        <v>12214</v>
      </c>
      <c r="K107" s="47">
        <v>8143</v>
      </c>
      <c r="L107" s="47">
        <v>0</v>
      </c>
      <c r="M107" s="47">
        <v>979</v>
      </c>
      <c r="N107" s="48">
        <v>21336</v>
      </c>
      <c r="O107" s="47">
        <v>196</v>
      </c>
      <c r="P107" s="18">
        <v>27</v>
      </c>
      <c r="Q107" s="18"/>
      <c r="R107" s="18">
        <v>27</v>
      </c>
      <c r="S107" s="18">
        <v>0</v>
      </c>
      <c r="T107" s="18"/>
      <c r="U107" s="26">
        <v>12214</v>
      </c>
      <c r="V107" s="26">
        <v>8143</v>
      </c>
      <c r="W107" s="26">
        <v>0</v>
      </c>
      <c r="X107" s="26">
        <v>979</v>
      </c>
      <c r="Y107" s="26">
        <v>0</v>
      </c>
      <c r="Z107" s="26"/>
      <c r="AA107" s="29">
        <v>21336</v>
      </c>
      <c r="AB107" s="30">
        <v>1466</v>
      </c>
      <c r="AC107" s="30">
        <v>161</v>
      </c>
      <c r="AD107" s="19">
        <v>1627</v>
      </c>
      <c r="AE107" s="19">
        <v>4620</v>
      </c>
      <c r="AF107" s="19">
        <v>24329</v>
      </c>
      <c r="AG107" s="20" t="s">
        <v>491</v>
      </c>
      <c r="AH107" s="55">
        <v>50100262846565</v>
      </c>
      <c r="AI107" s="55" t="s">
        <v>346</v>
      </c>
      <c r="AK107" s="21" t="e">
        <v>#N/A</v>
      </c>
      <c r="AL107" s="21" t="str">
        <f>VLOOKUP(B107,'[1]Muster Roll'!$B$10:$B$111,1,0)</f>
        <v>M089</v>
      </c>
    </row>
    <row r="108" spans="1:38" s="21" customFormat="1" ht="30" customHeight="1">
      <c r="A108" s="22">
        <f t="shared" si="25"/>
        <v>98</v>
      </c>
      <c r="B108" s="53" t="s">
        <v>352</v>
      </c>
      <c r="C108" s="44" t="s">
        <v>353</v>
      </c>
      <c r="D108" s="44" t="s">
        <v>354</v>
      </c>
      <c r="E108" s="44" t="s">
        <v>19</v>
      </c>
      <c r="F108" s="42">
        <v>101168490922</v>
      </c>
      <c r="G108" s="36">
        <v>1116194011</v>
      </c>
      <c r="H108" s="50" t="s">
        <v>355</v>
      </c>
      <c r="I108" s="79">
        <v>44927</v>
      </c>
      <c r="J108" s="47">
        <v>12214</v>
      </c>
      <c r="K108" s="47">
        <v>8143</v>
      </c>
      <c r="L108" s="47">
        <v>0</v>
      </c>
      <c r="M108" s="47">
        <v>979</v>
      </c>
      <c r="N108" s="48">
        <v>21336</v>
      </c>
      <c r="O108" s="47">
        <v>196</v>
      </c>
      <c r="P108" s="18">
        <v>26</v>
      </c>
      <c r="Q108" s="18"/>
      <c r="R108" s="18">
        <v>26</v>
      </c>
      <c r="S108" s="18">
        <v>0</v>
      </c>
      <c r="T108" s="18"/>
      <c r="U108" s="26">
        <v>11762</v>
      </c>
      <c r="V108" s="26">
        <v>7841</v>
      </c>
      <c r="W108" s="26">
        <v>0</v>
      </c>
      <c r="X108" s="26">
        <v>943</v>
      </c>
      <c r="Y108" s="26">
        <v>0</v>
      </c>
      <c r="Z108" s="26"/>
      <c r="AA108" s="29">
        <v>20546</v>
      </c>
      <c r="AB108" s="30">
        <v>1411</v>
      </c>
      <c r="AC108" s="30">
        <v>155</v>
      </c>
      <c r="AD108" s="19">
        <v>1566</v>
      </c>
      <c r="AE108" s="19"/>
      <c r="AF108" s="19">
        <v>18980</v>
      </c>
      <c r="AG108" s="20" t="s">
        <v>35</v>
      </c>
      <c r="AH108" s="55">
        <v>10120040544</v>
      </c>
      <c r="AI108" s="55" t="s">
        <v>468</v>
      </c>
      <c r="AK108" s="21" t="e">
        <v>#N/A</v>
      </c>
      <c r="AL108" s="21" t="str">
        <f>VLOOKUP(B108,'[1]Muster Roll'!$B$10:$B$111,1,0)</f>
        <v>M097</v>
      </c>
    </row>
    <row r="109" spans="1:38" s="21" customFormat="1" ht="30" customHeight="1">
      <c r="A109" s="22">
        <f t="shared" si="25"/>
        <v>99</v>
      </c>
      <c r="B109" s="53" t="s">
        <v>411</v>
      </c>
      <c r="C109" s="44" t="s">
        <v>356</v>
      </c>
      <c r="D109" s="44" t="s">
        <v>357</v>
      </c>
      <c r="E109" s="44" t="s">
        <v>19</v>
      </c>
      <c r="F109" s="42">
        <v>101824165446</v>
      </c>
      <c r="G109" s="36">
        <v>1116206873</v>
      </c>
      <c r="H109" s="50" t="s">
        <v>391</v>
      </c>
      <c r="I109" s="44" t="s">
        <v>384</v>
      </c>
      <c r="J109" s="47">
        <v>12214</v>
      </c>
      <c r="K109" s="47">
        <v>8143</v>
      </c>
      <c r="L109" s="47">
        <v>0</v>
      </c>
      <c r="M109" s="47">
        <v>979</v>
      </c>
      <c r="N109" s="48">
        <v>21336</v>
      </c>
      <c r="O109" s="47">
        <v>196</v>
      </c>
      <c r="P109" s="18">
        <v>0</v>
      </c>
      <c r="Q109" s="18"/>
      <c r="R109" s="18">
        <v>0</v>
      </c>
      <c r="S109" s="18">
        <v>0</v>
      </c>
      <c r="T109" s="18"/>
      <c r="U109" s="26">
        <v>0</v>
      </c>
      <c r="V109" s="26">
        <v>0</v>
      </c>
      <c r="W109" s="26">
        <v>0</v>
      </c>
      <c r="X109" s="26">
        <v>0</v>
      </c>
      <c r="Y109" s="26">
        <v>0</v>
      </c>
      <c r="Z109" s="26"/>
      <c r="AA109" s="29">
        <v>0</v>
      </c>
      <c r="AB109" s="30">
        <v>0</v>
      </c>
      <c r="AC109" s="30">
        <v>0</v>
      </c>
      <c r="AD109" s="19">
        <v>0</v>
      </c>
      <c r="AE109" s="19"/>
      <c r="AF109" s="19">
        <v>0</v>
      </c>
      <c r="AG109" s="85" t="s">
        <v>490</v>
      </c>
      <c r="AH109" s="55">
        <v>70410110019942</v>
      </c>
      <c r="AI109" s="55" t="s">
        <v>406</v>
      </c>
      <c r="AK109" s="21" t="e">
        <v>#N/A</v>
      </c>
      <c r="AL109" s="21" t="str">
        <f>VLOOKUP(B109,'[1]Muster Roll'!$B$10:$B$111,1,0)</f>
        <v>M0102</v>
      </c>
    </row>
    <row r="110" spans="1:38" s="21" customFormat="1" ht="30" customHeight="1">
      <c r="A110" s="22">
        <f t="shared" si="25"/>
        <v>100</v>
      </c>
      <c r="B110" s="53" t="s">
        <v>412</v>
      </c>
      <c r="C110" s="44" t="s">
        <v>358</v>
      </c>
      <c r="D110" s="44" t="s">
        <v>359</v>
      </c>
      <c r="E110" s="44" t="s">
        <v>19</v>
      </c>
      <c r="F110" s="42">
        <v>101352184747</v>
      </c>
      <c r="G110" s="36">
        <v>1116206885</v>
      </c>
      <c r="H110" s="50" t="s">
        <v>392</v>
      </c>
      <c r="I110" s="44" t="s">
        <v>385</v>
      </c>
      <c r="J110" s="47">
        <v>12214</v>
      </c>
      <c r="K110" s="47">
        <v>8143</v>
      </c>
      <c r="L110" s="47">
        <v>0</v>
      </c>
      <c r="M110" s="47">
        <v>979</v>
      </c>
      <c r="N110" s="48">
        <v>21336</v>
      </c>
      <c r="O110" s="47">
        <v>196</v>
      </c>
      <c r="P110" s="18">
        <v>26</v>
      </c>
      <c r="Q110" s="18"/>
      <c r="R110" s="18">
        <v>26</v>
      </c>
      <c r="S110" s="18">
        <v>8</v>
      </c>
      <c r="T110" s="18"/>
      <c r="U110" s="26">
        <v>11762</v>
      </c>
      <c r="V110" s="26">
        <v>7841</v>
      </c>
      <c r="W110" s="26">
        <v>0</v>
      </c>
      <c r="X110" s="26">
        <v>943</v>
      </c>
      <c r="Y110" s="26">
        <v>1568</v>
      </c>
      <c r="Z110" s="26"/>
      <c r="AA110" s="29">
        <v>22114</v>
      </c>
      <c r="AB110" s="30">
        <v>1411</v>
      </c>
      <c r="AC110" s="30">
        <v>166</v>
      </c>
      <c r="AD110" s="19">
        <v>1577</v>
      </c>
      <c r="AE110" s="19"/>
      <c r="AF110" s="19">
        <v>20537</v>
      </c>
      <c r="AG110" s="20" t="s">
        <v>329</v>
      </c>
      <c r="AH110" s="55">
        <v>604000101595939</v>
      </c>
      <c r="AI110" s="55" t="s">
        <v>407</v>
      </c>
      <c r="AK110" s="21" t="e">
        <v>#N/A</v>
      </c>
      <c r="AL110" s="21" t="str">
        <f>VLOOKUP(B110,'[1]Muster Roll'!$B$10:$B$111,1,0)</f>
        <v>M0103</v>
      </c>
    </row>
    <row r="111" spans="1:38" s="21" customFormat="1" ht="30" customHeight="1">
      <c r="A111" s="22">
        <f t="shared" si="25"/>
        <v>101</v>
      </c>
      <c r="B111" s="53" t="s">
        <v>53</v>
      </c>
      <c r="C111" s="44" t="s">
        <v>54</v>
      </c>
      <c r="D111" s="44" t="s">
        <v>55</v>
      </c>
      <c r="E111" s="44" t="s">
        <v>19</v>
      </c>
      <c r="F111" s="42">
        <v>101290835901</v>
      </c>
      <c r="G111" s="36">
        <v>6927894118</v>
      </c>
      <c r="H111" s="50">
        <v>36351</v>
      </c>
      <c r="I111" s="44" t="s">
        <v>245</v>
      </c>
      <c r="J111" s="47">
        <v>12214</v>
      </c>
      <c r="K111" s="47">
        <v>8143</v>
      </c>
      <c r="L111" s="47">
        <v>0</v>
      </c>
      <c r="M111" s="47">
        <v>979</v>
      </c>
      <c r="N111" s="48">
        <v>21336</v>
      </c>
      <c r="O111" s="47">
        <v>196</v>
      </c>
      <c r="P111" s="18">
        <v>27</v>
      </c>
      <c r="Q111" s="18"/>
      <c r="R111" s="18">
        <v>27</v>
      </c>
      <c r="S111" s="18">
        <v>16</v>
      </c>
      <c r="T111" s="18"/>
      <c r="U111" s="26">
        <v>12214</v>
      </c>
      <c r="V111" s="26">
        <v>8143</v>
      </c>
      <c r="W111" s="26">
        <v>0</v>
      </c>
      <c r="X111" s="26">
        <v>979</v>
      </c>
      <c r="Y111" s="26">
        <v>3136</v>
      </c>
      <c r="Z111" s="26"/>
      <c r="AA111" s="29">
        <v>24472</v>
      </c>
      <c r="AB111" s="30">
        <v>1466</v>
      </c>
      <c r="AC111" s="30">
        <v>184</v>
      </c>
      <c r="AD111" s="19">
        <v>1650</v>
      </c>
      <c r="AE111" s="19"/>
      <c r="AF111" s="19">
        <v>22822</v>
      </c>
      <c r="AG111" s="20" t="s">
        <v>35</v>
      </c>
      <c r="AH111" s="55" t="s">
        <v>266</v>
      </c>
      <c r="AI111" s="55" t="s">
        <v>261</v>
      </c>
      <c r="AL111" s="21" t="str">
        <f>VLOOKUP(B111,'[1]Muster Roll'!$B$10:$B$111,1,0)</f>
        <v>M006</v>
      </c>
    </row>
    <row r="112" spans="1:38" s="21" customFormat="1" ht="30" customHeight="1">
      <c r="A112" s="22">
        <f t="shared" si="25"/>
        <v>102</v>
      </c>
      <c r="B112" s="53" t="s">
        <v>452</v>
      </c>
      <c r="C112" s="44" t="s">
        <v>453</v>
      </c>
      <c r="D112" s="44" t="s">
        <v>454</v>
      </c>
      <c r="E112" s="44" t="s">
        <v>19</v>
      </c>
      <c r="F112" s="42">
        <v>101129855434</v>
      </c>
      <c r="G112" s="36">
        <v>1116220499</v>
      </c>
      <c r="H112" s="50" t="s">
        <v>475</v>
      </c>
      <c r="I112" s="44" t="s">
        <v>476</v>
      </c>
      <c r="J112" s="47">
        <v>12214</v>
      </c>
      <c r="K112" s="47">
        <v>8143</v>
      </c>
      <c r="L112" s="47">
        <v>0</v>
      </c>
      <c r="M112" s="47">
        <v>979</v>
      </c>
      <c r="N112" s="48">
        <v>21336</v>
      </c>
      <c r="O112" s="47">
        <v>196</v>
      </c>
      <c r="P112" s="18">
        <v>17</v>
      </c>
      <c r="Q112" s="18"/>
      <c r="R112" s="18">
        <v>17</v>
      </c>
      <c r="S112" s="18">
        <v>0</v>
      </c>
      <c r="T112" s="18"/>
      <c r="U112" s="26">
        <v>7690</v>
      </c>
      <c r="V112" s="26">
        <v>5127</v>
      </c>
      <c r="W112" s="26">
        <v>0</v>
      </c>
      <c r="X112" s="26">
        <v>616</v>
      </c>
      <c r="Y112" s="26">
        <v>0</v>
      </c>
      <c r="Z112" s="26"/>
      <c r="AA112" s="29">
        <v>13433</v>
      </c>
      <c r="AB112" s="30">
        <v>923</v>
      </c>
      <c r="AC112" s="30">
        <v>101</v>
      </c>
      <c r="AD112" s="19">
        <v>1024</v>
      </c>
      <c r="AE112" s="19"/>
      <c r="AF112" s="19">
        <v>12409</v>
      </c>
      <c r="AG112" s="85" t="s">
        <v>489</v>
      </c>
      <c r="AH112" s="55">
        <v>4104155000066810</v>
      </c>
      <c r="AI112" s="55" t="s">
        <v>469</v>
      </c>
      <c r="AK112" s="21" t="e">
        <v>#N/A</v>
      </c>
      <c r="AL112" s="21" t="str">
        <f>VLOOKUP(B112,'[1]Muster Roll'!$B$10:$B$111,1,0)</f>
        <v>M0118</v>
      </c>
    </row>
    <row r="113" spans="1:35" s="21" customFormat="1">
      <c r="A113" s="17"/>
      <c r="B113" s="24"/>
      <c r="C113" s="31"/>
      <c r="D113" s="31"/>
      <c r="E113" s="31"/>
      <c r="F113" s="31"/>
      <c r="G113" s="31"/>
      <c r="H113" s="31"/>
      <c r="I113" s="24"/>
      <c r="J113" s="32"/>
      <c r="K113" s="33"/>
      <c r="L113" s="33"/>
      <c r="M113" s="33"/>
      <c r="N113" s="33"/>
      <c r="O113" s="33"/>
      <c r="P113" s="34">
        <f>SUM(P11:P112)</f>
        <v>2312</v>
      </c>
      <c r="Q113" s="34">
        <f t="shared" ref="Q113:AF113" si="50">SUM(Q11:Q112)</f>
        <v>0</v>
      </c>
      <c r="R113" s="34">
        <f t="shared" si="50"/>
        <v>2312</v>
      </c>
      <c r="S113" s="34">
        <f t="shared" si="50"/>
        <v>336</v>
      </c>
      <c r="T113" s="34">
        <f t="shared" si="50"/>
        <v>0</v>
      </c>
      <c r="U113" s="34">
        <f t="shared" si="50"/>
        <v>872710</v>
      </c>
      <c r="V113" s="34">
        <f t="shared" si="50"/>
        <v>581818</v>
      </c>
      <c r="W113" s="34">
        <f t="shared" si="50"/>
        <v>0</v>
      </c>
      <c r="X113" s="34">
        <f t="shared" si="50"/>
        <v>69898</v>
      </c>
      <c r="Y113" s="34">
        <f t="shared" si="50"/>
        <v>54936</v>
      </c>
      <c r="Z113" s="34">
        <f t="shared" si="50"/>
        <v>0</v>
      </c>
      <c r="AA113" s="34">
        <f t="shared" si="50"/>
        <v>1579362</v>
      </c>
      <c r="AB113" s="34">
        <f t="shared" si="50"/>
        <v>104714</v>
      </c>
      <c r="AC113" s="34">
        <f t="shared" si="50"/>
        <v>11901</v>
      </c>
      <c r="AD113" s="34">
        <f t="shared" si="50"/>
        <v>116615</v>
      </c>
      <c r="AE113" s="34">
        <f t="shared" si="50"/>
        <v>4620</v>
      </c>
      <c r="AF113" s="34">
        <f t="shared" si="50"/>
        <v>1467367</v>
      </c>
      <c r="AG113" s="34"/>
      <c r="AH113" s="27"/>
      <c r="AI113" s="34"/>
    </row>
    <row r="114" spans="1:35">
      <c r="P114" s="25"/>
    </row>
    <row r="116" spans="1:35">
      <c r="P116" s="25"/>
      <c r="Q116" s="25"/>
      <c r="R116" s="25"/>
      <c r="S116" s="25"/>
      <c r="T116" s="25"/>
    </row>
  </sheetData>
  <mergeCells count="29">
    <mergeCell ref="AJ9:AJ10"/>
    <mergeCell ref="AD9:AD10"/>
    <mergeCell ref="AE9:AE10"/>
    <mergeCell ref="AF9:AF10"/>
    <mergeCell ref="AG9:AG10"/>
    <mergeCell ref="AH9:AH10"/>
    <mergeCell ref="AI9:AI10"/>
    <mergeCell ref="AB9:AC9"/>
    <mergeCell ref="A6:D7"/>
    <mergeCell ref="E6:K7"/>
    <mergeCell ref="Y6:AH6"/>
    <mergeCell ref="Y7:AH7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N9"/>
    <mergeCell ref="P9:AA9"/>
    <mergeCell ref="Y5:AH5"/>
    <mergeCell ref="A1:AH1"/>
    <mergeCell ref="A2:AH2"/>
    <mergeCell ref="A3:AH3"/>
    <mergeCell ref="E4:X4"/>
    <mergeCell ref="Y4:AH4"/>
  </mergeCells>
  <conditionalFormatting sqref="B98">
    <cfRule type="duplicateValues" dxfId="14" priority="4"/>
  </conditionalFormatting>
  <conditionalFormatting sqref="B99">
    <cfRule type="duplicateValues" dxfId="13" priority="3"/>
  </conditionalFormatting>
  <conditionalFormatting sqref="G12:G112">
    <cfRule type="duplicateValues" dxfId="12" priority="16"/>
  </conditionalFormatting>
  <conditionalFormatting sqref="G1:G11 G113:G1048576">
    <cfRule type="duplicateValues" dxfId="11" priority="17"/>
  </conditionalFormatting>
  <hyperlinks>
    <hyperlink ref="G79" r:id="rId1" display="callto:1116179560"/>
  </hyperlinks>
  <printOptions horizontalCentered="1"/>
  <pageMargins left="0" right="0" top="0.74803149606299202" bottom="0" header="0.31496062992126" footer="0.31496062992126"/>
  <pageSetup paperSize="9" scale="3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"/>
  <sheetViews>
    <sheetView zoomScale="70" zoomScaleNormal="70" workbookViewId="0">
      <selection activeCell="D15" sqref="D15"/>
    </sheetView>
  </sheetViews>
  <sheetFormatPr defaultColWidth="9.140625" defaultRowHeight="15"/>
  <cols>
    <col min="1" max="1" width="10" style="7" customWidth="1"/>
    <col min="2" max="2" width="12.5703125" style="7" customWidth="1"/>
    <col min="3" max="3" width="17.7109375" style="7" customWidth="1"/>
    <col min="4" max="4" width="19" style="7" customWidth="1"/>
    <col min="5" max="5" width="13.140625" style="7" customWidth="1"/>
    <col min="6" max="6" width="13.42578125" style="7" customWidth="1"/>
    <col min="7" max="7" width="12.140625" style="7" customWidth="1"/>
    <col min="8" max="8" width="13.7109375" style="7" customWidth="1"/>
    <col min="9" max="9" width="14.140625" style="7" customWidth="1"/>
    <col min="10" max="10" width="8.85546875" style="7" customWidth="1"/>
    <col min="11" max="11" width="8" style="7" customWidth="1"/>
    <col min="12" max="13" width="7.28515625" style="7" customWidth="1"/>
    <col min="14" max="15" width="9.85546875" style="7" customWidth="1"/>
    <col min="16" max="16" width="9.28515625" style="7" customWidth="1"/>
    <col min="17" max="17" width="7" style="7" customWidth="1"/>
    <col min="18" max="19" width="7.42578125" style="7" customWidth="1"/>
    <col min="20" max="20" width="8.28515625" style="7" hidden="1" customWidth="1"/>
    <col min="21" max="21" width="9.7109375" style="7" customWidth="1"/>
    <col min="22" max="22" width="11.5703125" style="7" customWidth="1"/>
    <col min="23" max="23" width="11.28515625" style="7" customWidth="1"/>
    <col min="24" max="24" width="12.28515625" style="7" customWidth="1"/>
    <col min="25" max="25" width="11.28515625" style="7" customWidth="1"/>
    <col min="26" max="26" width="11.28515625" style="7" hidden="1" customWidth="1"/>
    <col min="27" max="27" width="13.140625" style="7" customWidth="1"/>
    <col min="28" max="28" width="9.28515625" style="7" customWidth="1"/>
    <col min="29" max="29" width="9.140625" style="7" customWidth="1"/>
    <col min="30" max="30" width="9.42578125" style="7" customWidth="1"/>
    <col min="31" max="31" width="9.42578125" style="7" hidden="1" customWidth="1"/>
    <col min="32" max="32" width="12.28515625" style="7" customWidth="1"/>
    <col min="33" max="33" width="12" style="7" customWidth="1"/>
    <col min="34" max="34" width="22.28515625" style="65" customWidth="1"/>
    <col min="35" max="35" width="14.85546875" style="65" customWidth="1"/>
    <col min="36" max="36" width="9.140625" style="7" customWidth="1"/>
    <col min="37" max="37" width="23.140625" style="7" customWidth="1"/>
    <col min="38" max="38" width="15.85546875" style="7" customWidth="1"/>
    <col min="39" max="16384" width="9.140625" style="7"/>
  </cols>
  <sheetData>
    <row r="1" spans="1:37">
      <c r="A1" s="87" t="s">
        <v>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</row>
    <row r="2" spans="1:37">
      <c r="A2" s="87" t="s">
        <v>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</row>
    <row r="3" spans="1:37">
      <c r="A3" s="87" t="s">
        <v>448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</row>
    <row r="4" spans="1:37" ht="15.75" customHeight="1">
      <c r="A4" s="8" t="s">
        <v>3</v>
      </c>
      <c r="B4" s="8"/>
      <c r="C4" s="8"/>
      <c r="D4" s="8">
        <v>27</v>
      </c>
      <c r="E4" s="88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90"/>
      <c r="Z4" s="90"/>
      <c r="AA4" s="90"/>
      <c r="AB4" s="90"/>
      <c r="AC4" s="90"/>
      <c r="AD4" s="90"/>
      <c r="AE4" s="90"/>
      <c r="AF4" s="90"/>
      <c r="AG4" s="90"/>
      <c r="AH4" s="90"/>
    </row>
    <row r="5" spans="1:37">
      <c r="A5" s="1" t="s">
        <v>30</v>
      </c>
      <c r="B5" s="16"/>
      <c r="C5" s="16"/>
      <c r="D5" s="16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86"/>
      <c r="Z5" s="86"/>
      <c r="AA5" s="86"/>
      <c r="AB5" s="86"/>
      <c r="AC5" s="86"/>
      <c r="AD5" s="86"/>
      <c r="AE5" s="86"/>
      <c r="AF5" s="86"/>
      <c r="AG5" s="86"/>
      <c r="AH5" s="86"/>
    </row>
    <row r="6" spans="1:37" ht="19.5" customHeight="1">
      <c r="A6" s="93" t="s">
        <v>23</v>
      </c>
      <c r="B6" s="94"/>
      <c r="C6" s="94"/>
      <c r="D6" s="95"/>
      <c r="E6" s="99" t="s">
        <v>339</v>
      </c>
      <c r="F6" s="100"/>
      <c r="G6" s="100"/>
      <c r="H6" s="100"/>
      <c r="I6" s="100"/>
      <c r="J6" s="100"/>
      <c r="K6" s="100"/>
      <c r="L6" s="14"/>
      <c r="M6" s="14"/>
      <c r="N6" s="14"/>
      <c r="O6" s="14"/>
      <c r="P6" s="11"/>
      <c r="Q6" s="11"/>
      <c r="R6" s="11"/>
      <c r="S6" s="11"/>
      <c r="T6" s="11"/>
      <c r="U6" s="11"/>
      <c r="V6" s="11"/>
      <c r="W6" s="11"/>
      <c r="X6" s="11"/>
      <c r="Y6" s="90"/>
      <c r="Z6" s="90"/>
      <c r="AA6" s="90"/>
      <c r="AB6" s="90"/>
      <c r="AC6" s="90"/>
      <c r="AD6" s="90"/>
      <c r="AE6" s="90"/>
      <c r="AF6" s="90"/>
      <c r="AG6" s="90"/>
      <c r="AH6" s="90"/>
    </row>
    <row r="7" spans="1:37" ht="54" customHeight="1">
      <c r="A7" s="96"/>
      <c r="B7" s="97"/>
      <c r="C7" s="97"/>
      <c r="D7" s="98"/>
      <c r="E7" s="101"/>
      <c r="F7" s="102"/>
      <c r="G7" s="102"/>
      <c r="H7" s="102"/>
      <c r="I7" s="102"/>
      <c r="J7" s="102"/>
      <c r="K7" s="102"/>
      <c r="L7" s="13"/>
      <c r="M7" s="13"/>
      <c r="N7" s="13"/>
      <c r="O7" s="13"/>
      <c r="P7" s="12"/>
      <c r="Q7" s="12"/>
      <c r="R7" s="12"/>
      <c r="S7" s="12"/>
      <c r="T7" s="12"/>
      <c r="U7" s="12"/>
      <c r="V7" s="12"/>
      <c r="W7" s="12"/>
      <c r="X7" s="12"/>
      <c r="Y7" s="102"/>
      <c r="Z7" s="102"/>
      <c r="AA7" s="102"/>
      <c r="AB7" s="102"/>
      <c r="AC7" s="102"/>
      <c r="AD7" s="102"/>
      <c r="AE7" s="102"/>
      <c r="AF7" s="102"/>
      <c r="AG7" s="102"/>
      <c r="AH7" s="103"/>
    </row>
    <row r="8" spans="1:37">
      <c r="A8" s="2" t="s">
        <v>0</v>
      </c>
      <c r="B8" s="2"/>
      <c r="C8" s="9" t="s">
        <v>331</v>
      </c>
      <c r="D8" s="5"/>
      <c r="E8" s="5"/>
      <c r="F8" s="5"/>
      <c r="G8" s="5"/>
      <c r="H8" s="5"/>
      <c r="I8" s="15"/>
      <c r="J8" s="6"/>
      <c r="K8" s="3"/>
      <c r="L8" s="3"/>
      <c r="M8" s="3"/>
      <c r="N8" s="3"/>
      <c r="O8" s="3"/>
      <c r="P8" s="3"/>
      <c r="Q8" s="4"/>
      <c r="R8" s="4"/>
      <c r="S8" s="4"/>
      <c r="T8" s="4"/>
      <c r="U8" s="4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7" ht="15" customHeight="1">
      <c r="A9" s="104" t="s">
        <v>5</v>
      </c>
      <c r="B9" s="104" t="s">
        <v>27</v>
      </c>
      <c r="C9" s="106" t="s">
        <v>6</v>
      </c>
      <c r="D9" s="106" t="s">
        <v>28</v>
      </c>
      <c r="E9" s="108" t="s">
        <v>7</v>
      </c>
      <c r="F9" s="110" t="s">
        <v>32</v>
      </c>
      <c r="G9" s="108" t="s">
        <v>33</v>
      </c>
      <c r="H9" s="108" t="s">
        <v>247</v>
      </c>
      <c r="I9" s="108" t="s">
        <v>1</v>
      </c>
      <c r="J9" s="91" t="s">
        <v>330</v>
      </c>
      <c r="K9" s="112"/>
      <c r="L9" s="112"/>
      <c r="M9" s="112"/>
      <c r="N9" s="92"/>
      <c r="O9" s="43"/>
      <c r="P9" s="91" t="s">
        <v>8</v>
      </c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92"/>
      <c r="AB9" s="91" t="s">
        <v>9</v>
      </c>
      <c r="AC9" s="92"/>
      <c r="AD9" s="104" t="s">
        <v>29</v>
      </c>
      <c r="AE9" s="104" t="s">
        <v>333</v>
      </c>
      <c r="AF9" s="104" t="s">
        <v>332</v>
      </c>
      <c r="AG9" s="104" t="s">
        <v>10</v>
      </c>
      <c r="AH9" s="104" t="s">
        <v>11</v>
      </c>
      <c r="AI9" s="104" t="s">
        <v>31</v>
      </c>
      <c r="AJ9" s="104" t="s">
        <v>36</v>
      </c>
    </row>
    <row r="10" spans="1:37" ht="43.5" customHeight="1">
      <c r="A10" s="105"/>
      <c r="B10" s="105"/>
      <c r="C10" s="107"/>
      <c r="D10" s="107"/>
      <c r="E10" s="109"/>
      <c r="F10" s="111"/>
      <c r="G10" s="109"/>
      <c r="H10" s="109"/>
      <c r="I10" s="109"/>
      <c r="J10" s="28" t="s">
        <v>24</v>
      </c>
      <c r="K10" s="28" t="s">
        <v>12</v>
      </c>
      <c r="L10" s="28" t="s">
        <v>20</v>
      </c>
      <c r="M10" s="28" t="s">
        <v>21</v>
      </c>
      <c r="N10" s="28" t="s">
        <v>13</v>
      </c>
      <c r="O10" s="28" t="s">
        <v>324</v>
      </c>
      <c r="P10" s="28" t="s">
        <v>14</v>
      </c>
      <c r="Q10" s="28" t="s">
        <v>15</v>
      </c>
      <c r="R10" s="28" t="s">
        <v>26</v>
      </c>
      <c r="S10" s="28" t="s">
        <v>325</v>
      </c>
      <c r="T10" s="28" t="s">
        <v>337</v>
      </c>
      <c r="U10" s="28" t="s">
        <v>25</v>
      </c>
      <c r="V10" s="28" t="s">
        <v>12</v>
      </c>
      <c r="W10" s="28" t="s">
        <v>20</v>
      </c>
      <c r="X10" s="28" t="s">
        <v>21</v>
      </c>
      <c r="Y10" s="28" t="s">
        <v>34</v>
      </c>
      <c r="Z10" s="28" t="s">
        <v>338</v>
      </c>
      <c r="AA10" s="28" t="s">
        <v>22</v>
      </c>
      <c r="AB10" s="28" t="s">
        <v>17</v>
      </c>
      <c r="AC10" s="28" t="s">
        <v>16</v>
      </c>
      <c r="AD10" s="105"/>
      <c r="AE10" s="105"/>
      <c r="AF10" s="105"/>
      <c r="AG10" s="105"/>
      <c r="AH10" s="105"/>
      <c r="AI10" s="105"/>
      <c r="AJ10" s="105"/>
    </row>
    <row r="11" spans="1:37" s="21" customFormat="1" ht="30.75" customHeight="1">
      <c r="A11" s="22">
        <v>1</v>
      </c>
      <c r="B11" s="46" t="s">
        <v>184</v>
      </c>
      <c r="C11" s="36" t="s">
        <v>185</v>
      </c>
      <c r="D11" s="36" t="s">
        <v>186</v>
      </c>
      <c r="E11" s="36" t="s">
        <v>40</v>
      </c>
      <c r="F11" s="42">
        <v>101141663028</v>
      </c>
      <c r="G11" s="36">
        <v>6927038253</v>
      </c>
      <c r="H11" s="39">
        <v>35503</v>
      </c>
      <c r="I11" s="36" t="s">
        <v>245</v>
      </c>
      <c r="J11" s="47">
        <v>10075</v>
      </c>
      <c r="K11" s="47">
        <v>6717</v>
      </c>
      <c r="L11" s="47">
        <v>0</v>
      </c>
      <c r="M11" s="47">
        <v>807</v>
      </c>
      <c r="N11" s="48">
        <f t="shared" ref="N11" si="0">+J11+K11+L11+M11</f>
        <v>17599</v>
      </c>
      <c r="O11" s="47">
        <v>161</v>
      </c>
      <c r="P11" s="18">
        <v>11</v>
      </c>
      <c r="Q11" s="18"/>
      <c r="R11" s="18">
        <f t="shared" ref="R11" si="1">SUM(P11:Q11)</f>
        <v>11</v>
      </c>
      <c r="S11" s="18">
        <v>0</v>
      </c>
      <c r="T11" s="18"/>
      <c r="U11" s="26">
        <f t="shared" ref="U11:U12" si="2">ROUND(J11/$D$4*R11,0)</f>
        <v>4105</v>
      </c>
      <c r="V11" s="26">
        <f t="shared" ref="V11" si="3">ROUND(K11/$D$4*R11,0)</f>
        <v>2737</v>
      </c>
      <c r="W11" s="26">
        <f t="shared" ref="W11" si="4">L11/$D$4*R11</f>
        <v>0</v>
      </c>
      <c r="X11" s="26">
        <f t="shared" ref="X11" si="5">ROUND(M11/$D$4*R11,0)</f>
        <v>329</v>
      </c>
      <c r="Y11" s="26">
        <f t="shared" ref="Y11" si="6">ROUND(O11*S11,0)</f>
        <v>0</v>
      </c>
      <c r="Z11" s="26"/>
      <c r="AA11" s="29">
        <f t="shared" ref="AA11" si="7">+U11+V11+W11+X11+Y11+Z11</f>
        <v>7171</v>
      </c>
      <c r="AB11" s="30">
        <f t="shared" ref="AB11" si="8">+ROUND(U11*12%,0)</f>
        <v>493</v>
      </c>
      <c r="AC11" s="30">
        <f t="shared" ref="AC11" si="9">+CEILING(AA11*0.75%,1)</f>
        <v>54</v>
      </c>
      <c r="AD11" s="19">
        <f t="shared" ref="AD11" si="10">+AC11+AB11</f>
        <v>547</v>
      </c>
      <c r="AE11" s="19"/>
      <c r="AF11" s="19">
        <f t="shared" ref="AF11:AF12" si="11">AA11-AD11</f>
        <v>6624</v>
      </c>
      <c r="AG11" s="19" t="s">
        <v>35</v>
      </c>
      <c r="AH11" s="66" t="s">
        <v>307</v>
      </c>
      <c r="AI11" s="67" t="s">
        <v>261</v>
      </c>
      <c r="AJ11" s="76"/>
      <c r="AK11" s="21">
        <f>VLOOKUP(B11,[1]PROJECT!$B$11:$AT$25,45,0)</f>
        <v>11</v>
      </c>
    </row>
    <row r="12" spans="1:37" s="21" customFormat="1" ht="30.75" customHeight="1">
      <c r="A12" s="22">
        <v>2</v>
      </c>
      <c r="B12" s="37" t="s">
        <v>239</v>
      </c>
      <c r="C12" s="38" t="s">
        <v>240</v>
      </c>
      <c r="D12" s="38" t="s">
        <v>241</v>
      </c>
      <c r="E12" s="36" t="s">
        <v>40</v>
      </c>
      <c r="F12" s="41">
        <v>101413913099</v>
      </c>
      <c r="G12" s="38">
        <v>1116084882</v>
      </c>
      <c r="H12" s="40" t="s">
        <v>259</v>
      </c>
      <c r="I12" s="36" t="s">
        <v>245</v>
      </c>
      <c r="J12" s="47">
        <v>10075</v>
      </c>
      <c r="K12" s="47">
        <v>6717</v>
      </c>
      <c r="L12" s="47">
        <v>0</v>
      </c>
      <c r="M12" s="47">
        <v>807</v>
      </c>
      <c r="N12" s="48">
        <f t="shared" ref="N12:N18" si="12">+J12+K12+L12+M12</f>
        <v>17599</v>
      </c>
      <c r="O12" s="47">
        <v>161</v>
      </c>
      <c r="P12" s="18">
        <v>11</v>
      </c>
      <c r="Q12" s="18"/>
      <c r="R12" s="18">
        <f t="shared" ref="R12:R18" si="13">SUM(P12:Q12)</f>
        <v>11</v>
      </c>
      <c r="S12" s="18">
        <v>0</v>
      </c>
      <c r="T12" s="18"/>
      <c r="U12" s="26">
        <f t="shared" si="2"/>
        <v>4105</v>
      </c>
      <c r="V12" s="26">
        <f t="shared" ref="V12" si="14">ROUND(K12/$D$4*R12,0)</f>
        <v>2737</v>
      </c>
      <c r="W12" s="26">
        <f t="shared" ref="W12" si="15">L12/$D$4*R12</f>
        <v>0</v>
      </c>
      <c r="X12" s="26">
        <f t="shared" ref="X12" si="16">ROUND(M12/$D$4*R12,0)</f>
        <v>329</v>
      </c>
      <c r="Y12" s="26">
        <f t="shared" ref="Y12" si="17">ROUND(O12*S12,0)</f>
        <v>0</v>
      </c>
      <c r="Z12" s="26"/>
      <c r="AA12" s="29">
        <f t="shared" ref="AA12" si="18">+U12+V12+W12+X12+Y12+Z12</f>
        <v>7171</v>
      </c>
      <c r="AB12" s="30">
        <f t="shared" ref="AB12" si="19">+ROUND(U12*12%,0)</f>
        <v>493</v>
      </c>
      <c r="AC12" s="30">
        <f t="shared" ref="AC12" si="20">+CEILING(AA12*0.75%,1)</f>
        <v>54</v>
      </c>
      <c r="AD12" s="19">
        <f t="shared" ref="AD12" si="21">+AC12+AB12</f>
        <v>547</v>
      </c>
      <c r="AE12" s="19"/>
      <c r="AF12" s="19">
        <f t="shared" si="11"/>
        <v>6624</v>
      </c>
      <c r="AG12" s="20" t="s">
        <v>35</v>
      </c>
      <c r="AH12" s="68" t="s">
        <v>323</v>
      </c>
      <c r="AI12" s="69" t="s">
        <v>261</v>
      </c>
      <c r="AJ12" s="76"/>
      <c r="AK12" s="21">
        <f>VLOOKUP(B12,[1]PROJECT!$B$11:$AT$25,45,0)</f>
        <v>11</v>
      </c>
    </row>
    <row r="13" spans="1:37" s="21" customFormat="1" ht="30" customHeight="1">
      <c r="A13" s="22">
        <v>3</v>
      </c>
      <c r="B13" s="37" t="s">
        <v>434</v>
      </c>
      <c r="C13" s="44" t="s">
        <v>437</v>
      </c>
      <c r="D13" s="44" t="s">
        <v>90</v>
      </c>
      <c r="E13" s="36" t="s">
        <v>40</v>
      </c>
      <c r="F13" s="42">
        <v>101915168875</v>
      </c>
      <c r="G13" s="38">
        <v>1116194017</v>
      </c>
      <c r="H13" s="50" t="s">
        <v>438</v>
      </c>
      <c r="I13" s="44" t="s">
        <v>439</v>
      </c>
      <c r="J13" s="47">
        <v>10075</v>
      </c>
      <c r="K13" s="47">
        <v>6717</v>
      </c>
      <c r="L13" s="47">
        <v>0</v>
      </c>
      <c r="M13" s="47">
        <v>807</v>
      </c>
      <c r="N13" s="48">
        <f t="shared" si="12"/>
        <v>17599</v>
      </c>
      <c r="O13" s="47">
        <v>161</v>
      </c>
      <c r="P13" s="18">
        <v>10</v>
      </c>
      <c r="Q13" s="18"/>
      <c r="R13" s="18">
        <f t="shared" si="13"/>
        <v>10</v>
      </c>
      <c r="S13" s="18">
        <v>0</v>
      </c>
      <c r="T13" s="18"/>
      <c r="U13" s="26">
        <f t="shared" ref="U13:U18" si="22">ROUND(J13/$D$4*R13,0)</f>
        <v>3731</v>
      </c>
      <c r="V13" s="26">
        <f t="shared" ref="V13:V18" si="23">ROUND(K13/$D$4*R13,0)</f>
        <v>2488</v>
      </c>
      <c r="W13" s="26">
        <f t="shared" ref="W13:W18" si="24">L13/$D$4*R13</f>
        <v>0</v>
      </c>
      <c r="X13" s="26">
        <f t="shared" ref="X13:X18" si="25">ROUND(M13/$D$4*R13,0)</f>
        <v>299</v>
      </c>
      <c r="Y13" s="26">
        <f t="shared" ref="Y13:Y18" si="26">ROUND(O13*S13,0)</f>
        <v>0</v>
      </c>
      <c r="Z13" s="26"/>
      <c r="AA13" s="29">
        <f t="shared" ref="AA13:AA18" si="27">+U13+V13+W13+X13+Y13+Z13</f>
        <v>6518</v>
      </c>
      <c r="AB13" s="30">
        <f t="shared" ref="AB13:AB18" si="28">+ROUND(U13*12%,0)</f>
        <v>448</v>
      </c>
      <c r="AC13" s="30">
        <f t="shared" ref="AC13:AC18" si="29">+CEILING(AA13*0.75%,1)</f>
        <v>49</v>
      </c>
      <c r="AD13" s="19">
        <f t="shared" ref="AD13:AD18" si="30">+AC13+AB13</f>
        <v>497</v>
      </c>
      <c r="AE13" s="19"/>
      <c r="AF13" s="19">
        <f t="shared" ref="AF13:AF18" si="31">AA13-AD13</f>
        <v>6021</v>
      </c>
      <c r="AG13" s="23" t="s">
        <v>35</v>
      </c>
      <c r="AH13" s="77">
        <v>10120040588</v>
      </c>
      <c r="AI13" s="77" t="s">
        <v>468</v>
      </c>
      <c r="AK13" s="21">
        <f>VLOOKUP(B13,[1]PROJECT!$B$11:$AT$25,45,0)</f>
        <v>10</v>
      </c>
    </row>
    <row r="14" spans="1:37" s="21" customFormat="1" ht="30" customHeight="1">
      <c r="A14" s="22">
        <v>4</v>
      </c>
      <c r="B14" s="37" t="s">
        <v>435</v>
      </c>
      <c r="C14" s="44" t="s">
        <v>123</v>
      </c>
      <c r="D14" s="44" t="s">
        <v>440</v>
      </c>
      <c r="E14" s="36" t="s">
        <v>40</v>
      </c>
      <c r="F14" s="42">
        <v>101915168881</v>
      </c>
      <c r="G14" s="38">
        <v>1116194025</v>
      </c>
      <c r="H14" s="50" t="s">
        <v>441</v>
      </c>
      <c r="I14" s="44" t="s">
        <v>439</v>
      </c>
      <c r="J14" s="47">
        <v>10075</v>
      </c>
      <c r="K14" s="47">
        <v>6717</v>
      </c>
      <c r="L14" s="47">
        <v>0</v>
      </c>
      <c r="M14" s="47">
        <v>807</v>
      </c>
      <c r="N14" s="48">
        <f t="shared" si="12"/>
        <v>17599</v>
      </c>
      <c r="O14" s="47">
        <v>161</v>
      </c>
      <c r="P14" s="18">
        <v>11</v>
      </c>
      <c r="Q14" s="18"/>
      <c r="R14" s="18">
        <f t="shared" si="13"/>
        <v>11</v>
      </c>
      <c r="S14" s="18">
        <v>0</v>
      </c>
      <c r="T14" s="18"/>
      <c r="U14" s="26">
        <f t="shared" si="22"/>
        <v>4105</v>
      </c>
      <c r="V14" s="26">
        <f t="shared" si="23"/>
        <v>2737</v>
      </c>
      <c r="W14" s="26">
        <f t="shared" si="24"/>
        <v>0</v>
      </c>
      <c r="X14" s="26">
        <f t="shared" si="25"/>
        <v>329</v>
      </c>
      <c r="Y14" s="26">
        <f t="shared" si="26"/>
        <v>0</v>
      </c>
      <c r="Z14" s="26"/>
      <c r="AA14" s="29">
        <f t="shared" si="27"/>
        <v>7171</v>
      </c>
      <c r="AB14" s="30">
        <f t="shared" si="28"/>
        <v>493</v>
      </c>
      <c r="AC14" s="30">
        <f t="shared" si="29"/>
        <v>54</v>
      </c>
      <c r="AD14" s="19">
        <f t="shared" si="30"/>
        <v>547</v>
      </c>
      <c r="AE14" s="19"/>
      <c r="AF14" s="19">
        <f t="shared" si="31"/>
        <v>6624</v>
      </c>
      <c r="AG14" s="21" t="s">
        <v>493</v>
      </c>
      <c r="AH14" s="55">
        <v>100183302875</v>
      </c>
      <c r="AI14" s="55" t="s">
        <v>408</v>
      </c>
      <c r="AK14" s="21">
        <f>VLOOKUP(B14,[1]PROJECT!$B$11:$AT$25,45,0)</f>
        <v>11</v>
      </c>
    </row>
    <row r="15" spans="1:37" s="21" customFormat="1" ht="30" customHeight="1">
      <c r="A15" s="22">
        <v>5</v>
      </c>
      <c r="B15" s="37" t="s">
        <v>436</v>
      </c>
      <c r="C15" s="44" t="s">
        <v>442</v>
      </c>
      <c r="D15" s="44" t="s">
        <v>443</v>
      </c>
      <c r="E15" s="36" t="s">
        <v>40</v>
      </c>
      <c r="F15" s="42">
        <v>101915168899</v>
      </c>
      <c r="G15" s="38">
        <v>1116194034</v>
      </c>
      <c r="H15" s="50" t="s">
        <v>444</v>
      </c>
      <c r="I15" s="44" t="s">
        <v>445</v>
      </c>
      <c r="J15" s="47">
        <v>10075</v>
      </c>
      <c r="K15" s="47">
        <v>6717</v>
      </c>
      <c r="L15" s="47">
        <v>0</v>
      </c>
      <c r="M15" s="47">
        <v>807</v>
      </c>
      <c r="N15" s="48">
        <f t="shared" si="12"/>
        <v>17599</v>
      </c>
      <c r="O15" s="47">
        <v>161</v>
      </c>
      <c r="P15" s="18">
        <v>12</v>
      </c>
      <c r="Q15" s="18"/>
      <c r="R15" s="18">
        <f t="shared" si="13"/>
        <v>12</v>
      </c>
      <c r="S15" s="18">
        <v>0</v>
      </c>
      <c r="T15" s="18"/>
      <c r="U15" s="26">
        <f t="shared" si="22"/>
        <v>4478</v>
      </c>
      <c r="V15" s="26">
        <f t="shared" si="23"/>
        <v>2985</v>
      </c>
      <c r="W15" s="26">
        <f t="shared" si="24"/>
        <v>0</v>
      </c>
      <c r="X15" s="26">
        <f t="shared" si="25"/>
        <v>359</v>
      </c>
      <c r="Y15" s="26">
        <f t="shared" si="26"/>
        <v>0</v>
      </c>
      <c r="Z15" s="26"/>
      <c r="AA15" s="29">
        <f t="shared" si="27"/>
        <v>7822</v>
      </c>
      <c r="AB15" s="30">
        <f t="shared" si="28"/>
        <v>537</v>
      </c>
      <c r="AC15" s="30">
        <f t="shared" si="29"/>
        <v>59</v>
      </c>
      <c r="AD15" s="19">
        <f t="shared" si="30"/>
        <v>596</v>
      </c>
      <c r="AE15" s="19"/>
      <c r="AF15" s="19">
        <f t="shared" si="31"/>
        <v>7226</v>
      </c>
      <c r="AG15" s="23" t="s">
        <v>35</v>
      </c>
      <c r="AH15" s="77">
        <v>10120040577</v>
      </c>
      <c r="AI15" s="77" t="s">
        <v>468</v>
      </c>
      <c r="AK15" s="21">
        <f>VLOOKUP(B15,[1]PROJECT!$B$11:$AT$25,45,0)</f>
        <v>12</v>
      </c>
    </row>
    <row r="16" spans="1:37" s="21" customFormat="1" ht="30" customHeight="1">
      <c r="A16" s="22">
        <v>6</v>
      </c>
      <c r="B16" s="37" t="s">
        <v>433</v>
      </c>
      <c r="C16" s="56" t="s">
        <v>446</v>
      </c>
      <c r="D16" s="56" t="s">
        <v>447</v>
      </c>
      <c r="E16" s="36" t="s">
        <v>40</v>
      </c>
      <c r="F16" s="42">
        <v>101903671349</v>
      </c>
      <c r="G16" s="38">
        <v>1116193981</v>
      </c>
      <c r="H16" s="52">
        <v>34335</v>
      </c>
      <c r="I16" s="52">
        <v>44903</v>
      </c>
      <c r="J16" s="47">
        <v>10075</v>
      </c>
      <c r="K16" s="47">
        <v>6717</v>
      </c>
      <c r="L16" s="47">
        <v>0</v>
      </c>
      <c r="M16" s="47">
        <v>807</v>
      </c>
      <c r="N16" s="48">
        <f t="shared" si="12"/>
        <v>17599</v>
      </c>
      <c r="O16" s="47">
        <v>161</v>
      </c>
      <c r="P16" s="18">
        <v>10</v>
      </c>
      <c r="Q16" s="18"/>
      <c r="R16" s="18">
        <f t="shared" si="13"/>
        <v>10</v>
      </c>
      <c r="S16" s="18">
        <v>0</v>
      </c>
      <c r="T16" s="18"/>
      <c r="U16" s="26">
        <f t="shared" si="22"/>
        <v>3731</v>
      </c>
      <c r="V16" s="26">
        <f t="shared" si="23"/>
        <v>2488</v>
      </c>
      <c r="W16" s="26">
        <f t="shared" si="24"/>
        <v>0</v>
      </c>
      <c r="X16" s="26">
        <f t="shared" si="25"/>
        <v>299</v>
      </c>
      <c r="Y16" s="26">
        <f t="shared" si="26"/>
        <v>0</v>
      </c>
      <c r="Z16" s="26"/>
      <c r="AA16" s="29">
        <f t="shared" si="27"/>
        <v>6518</v>
      </c>
      <c r="AB16" s="30">
        <f t="shared" si="28"/>
        <v>448</v>
      </c>
      <c r="AC16" s="30">
        <f t="shared" si="29"/>
        <v>49</v>
      </c>
      <c r="AD16" s="19">
        <f t="shared" si="30"/>
        <v>497</v>
      </c>
      <c r="AE16" s="19"/>
      <c r="AF16" s="19">
        <f t="shared" si="31"/>
        <v>6021</v>
      </c>
      <c r="AG16" s="23" t="s">
        <v>35</v>
      </c>
      <c r="AH16" s="77">
        <v>10120040599</v>
      </c>
      <c r="AI16" s="77" t="s">
        <v>468</v>
      </c>
      <c r="AK16" s="21">
        <f>VLOOKUP(B16,[1]PROJECT!$B$11:$AT$25,45,0)</f>
        <v>10</v>
      </c>
    </row>
    <row r="17" spans="1:37" s="21" customFormat="1" ht="30" customHeight="1">
      <c r="A17" s="22">
        <v>7</v>
      </c>
      <c r="B17" s="46" t="s">
        <v>172</v>
      </c>
      <c r="C17" s="36" t="s">
        <v>173</v>
      </c>
      <c r="D17" s="36" t="s">
        <v>174</v>
      </c>
      <c r="E17" s="36" t="s">
        <v>40</v>
      </c>
      <c r="F17" s="42">
        <v>101213576025</v>
      </c>
      <c r="G17" s="38">
        <v>6927456355</v>
      </c>
      <c r="H17" s="39">
        <v>32813</v>
      </c>
      <c r="I17" s="36" t="s">
        <v>245</v>
      </c>
      <c r="J17" s="47">
        <v>10075</v>
      </c>
      <c r="K17" s="47">
        <v>6717</v>
      </c>
      <c r="L17" s="47">
        <v>0</v>
      </c>
      <c r="M17" s="47">
        <v>807</v>
      </c>
      <c r="N17" s="48">
        <f t="shared" si="12"/>
        <v>17599</v>
      </c>
      <c r="O17" s="47">
        <v>161</v>
      </c>
      <c r="P17" s="18">
        <v>11</v>
      </c>
      <c r="Q17" s="18"/>
      <c r="R17" s="18">
        <f t="shared" si="13"/>
        <v>11</v>
      </c>
      <c r="S17" s="18">
        <v>0</v>
      </c>
      <c r="T17" s="18"/>
      <c r="U17" s="26">
        <f t="shared" si="22"/>
        <v>4105</v>
      </c>
      <c r="V17" s="26">
        <f t="shared" si="23"/>
        <v>2737</v>
      </c>
      <c r="W17" s="26">
        <f t="shared" si="24"/>
        <v>0</v>
      </c>
      <c r="X17" s="26">
        <f t="shared" si="25"/>
        <v>329</v>
      </c>
      <c r="Y17" s="26">
        <f t="shared" si="26"/>
        <v>0</v>
      </c>
      <c r="Z17" s="26"/>
      <c r="AA17" s="29">
        <f t="shared" si="27"/>
        <v>7171</v>
      </c>
      <c r="AB17" s="30">
        <f t="shared" si="28"/>
        <v>493</v>
      </c>
      <c r="AC17" s="30">
        <f t="shared" si="29"/>
        <v>54</v>
      </c>
      <c r="AD17" s="19">
        <f t="shared" si="30"/>
        <v>547</v>
      </c>
      <c r="AE17" s="19"/>
      <c r="AF17" s="19">
        <f t="shared" si="31"/>
        <v>6624</v>
      </c>
      <c r="AG17" s="19" t="s">
        <v>35</v>
      </c>
      <c r="AH17" s="66" t="s">
        <v>303</v>
      </c>
      <c r="AI17" s="67" t="s">
        <v>261</v>
      </c>
      <c r="AK17" s="21">
        <f>VLOOKUP(B17,[1]PROJECT!$B$11:$AT$25,45,0)</f>
        <v>11</v>
      </c>
    </row>
    <row r="18" spans="1:37" s="21" customFormat="1" ht="30" customHeight="1">
      <c r="A18" s="22">
        <v>8</v>
      </c>
      <c r="B18" s="53" t="s">
        <v>429</v>
      </c>
      <c r="C18" s="36" t="s">
        <v>430</v>
      </c>
      <c r="D18" s="36" t="s">
        <v>431</v>
      </c>
      <c r="E18" s="36" t="s">
        <v>40</v>
      </c>
      <c r="F18" s="42">
        <v>101598316925</v>
      </c>
      <c r="G18" s="38">
        <v>6930062659</v>
      </c>
      <c r="H18" s="54">
        <v>36892</v>
      </c>
      <c r="I18" s="36" t="s">
        <v>432</v>
      </c>
      <c r="J18" s="47">
        <v>10075</v>
      </c>
      <c r="K18" s="47">
        <v>6717</v>
      </c>
      <c r="L18" s="47">
        <v>0</v>
      </c>
      <c r="M18" s="47">
        <v>807</v>
      </c>
      <c r="N18" s="48">
        <f t="shared" si="12"/>
        <v>17599</v>
      </c>
      <c r="O18" s="47">
        <v>161</v>
      </c>
      <c r="P18" s="18">
        <v>11</v>
      </c>
      <c r="Q18" s="18"/>
      <c r="R18" s="18">
        <f t="shared" si="13"/>
        <v>11</v>
      </c>
      <c r="S18" s="18">
        <v>0</v>
      </c>
      <c r="T18" s="18"/>
      <c r="U18" s="26">
        <f t="shared" si="22"/>
        <v>4105</v>
      </c>
      <c r="V18" s="26">
        <f t="shared" si="23"/>
        <v>2737</v>
      </c>
      <c r="W18" s="26">
        <f t="shared" si="24"/>
        <v>0</v>
      </c>
      <c r="X18" s="26">
        <f t="shared" si="25"/>
        <v>329</v>
      </c>
      <c r="Y18" s="26">
        <f t="shared" si="26"/>
        <v>0</v>
      </c>
      <c r="Z18" s="26"/>
      <c r="AA18" s="29">
        <f t="shared" si="27"/>
        <v>7171</v>
      </c>
      <c r="AB18" s="30">
        <f t="shared" si="28"/>
        <v>493</v>
      </c>
      <c r="AC18" s="30">
        <f t="shared" si="29"/>
        <v>54</v>
      </c>
      <c r="AD18" s="19">
        <f t="shared" si="30"/>
        <v>547</v>
      </c>
      <c r="AE18" s="19"/>
      <c r="AF18" s="19">
        <f t="shared" si="31"/>
        <v>6624</v>
      </c>
      <c r="AG18" s="35" t="s">
        <v>35</v>
      </c>
      <c r="AH18" s="66">
        <v>10090786525</v>
      </c>
      <c r="AI18" s="67" t="s">
        <v>261</v>
      </c>
      <c r="AK18" s="21">
        <f>VLOOKUP(B18,[1]PROJECT!$B$11:$AT$25,45,0)</f>
        <v>11</v>
      </c>
    </row>
    <row r="19" spans="1:37" s="21" customFormat="1">
      <c r="A19" s="17"/>
      <c r="B19" s="24"/>
      <c r="C19" s="31"/>
      <c r="D19" s="31"/>
      <c r="E19" s="31"/>
      <c r="F19" s="31"/>
      <c r="G19" s="31"/>
      <c r="H19" s="31"/>
      <c r="I19" s="24"/>
      <c r="J19" s="32"/>
      <c r="K19" s="33"/>
      <c r="L19" s="33"/>
      <c r="M19" s="33"/>
      <c r="N19" s="33"/>
      <c r="O19" s="33"/>
      <c r="P19" s="34">
        <f t="shared" ref="P19:AF19" si="32">SUM(P11:P18)</f>
        <v>87</v>
      </c>
      <c r="Q19" s="34">
        <f t="shared" si="32"/>
        <v>0</v>
      </c>
      <c r="R19" s="34">
        <f t="shared" si="32"/>
        <v>87</v>
      </c>
      <c r="S19" s="34">
        <f t="shared" si="32"/>
        <v>0</v>
      </c>
      <c r="T19" s="34">
        <f t="shared" si="32"/>
        <v>0</v>
      </c>
      <c r="U19" s="34">
        <f t="shared" si="32"/>
        <v>32465</v>
      </c>
      <c r="V19" s="34">
        <f t="shared" si="32"/>
        <v>21646</v>
      </c>
      <c r="W19" s="34">
        <f t="shared" si="32"/>
        <v>0</v>
      </c>
      <c r="X19" s="34">
        <f t="shared" si="32"/>
        <v>2602</v>
      </c>
      <c r="Y19" s="34">
        <f t="shared" si="32"/>
        <v>0</v>
      </c>
      <c r="Z19" s="34">
        <f t="shared" si="32"/>
        <v>0</v>
      </c>
      <c r="AA19" s="34">
        <f t="shared" si="32"/>
        <v>56713</v>
      </c>
      <c r="AB19" s="34">
        <f t="shared" si="32"/>
        <v>3898</v>
      </c>
      <c r="AC19" s="34">
        <f t="shared" si="32"/>
        <v>427</v>
      </c>
      <c r="AD19" s="34">
        <f t="shared" si="32"/>
        <v>4325</v>
      </c>
      <c r="AE19" s="34">
        <f t="shared" si="32"/>
        <v>0</v>
      </c>
      <c r="AF19" s="34">
        <f t="shared" si="32"/>
        <v>52388</v>
      </c>
      <c r="AG19" s="34"/>
      <c r="AH19" s="27"/>
      <c r="AI19" s="34"/>
    </row>
    <row r="20" spans="1:37">
      <c r="P20" s="25"/>
    </row>
    <row r="22" spans="1:37">
      <c r="P22" s="25"/>
      <c r="Q22" s="25"/>
      <c r="R22" s="25"/>
      <c r="S22" s="25"/>
      <c r="T22" s="25"/>
    </row>
    <row r="25" spans="1:37" ht="17.25">
      <c r="E25" s="61"/>
      <c r="F25" s="61"/>
      <c r="G25" s="62"/>
      <c r="H25" s="63"/>
      <c r="I25" s="61"/>
      <c r="J25" s="64"/>
      <c r="K25" s="61"/>
      <c r="L25" s="61"/>
      <c r="M25" s="61"/>
    </row>
    <row r="26" spans="1:37" ht="17.25">
      <c r="E26" s="57"/>
      <c r="F26" s="57"/>
      <c r="G26" s="58"/>
      <c r="H26" s="60"/>
      <c r="I26" s="57"/>
      <c r="J26" s="59"/>
      <c r="K26" s="57"/>
      <c r="L26" s="57"/>
      <c r="M26" s="57"/>
    </row>
    <row r="27" spans="1:37" ht="17.25">
      <c r="E27" s="57"/>
      <c r="F27" s="57"/>
      <c r="G27" s="58"/>
      <c r="H27" s="60"/>
      <c r="I27" s="57"/>
      <c r="J27" s="59"/>
      <c r="K27" s="57"/>
      <c r="L27" s="57"/>
      <c r="M27" s="57"/>
    </row>
    <row r="28" spans="1:37" ht="17.25">
      <c r="E28" s="57"/>
      <c r="F28" s="57"/>
      <c r="G28" s="58"/>
      <c r="H28" s="60"/>
      <c r="I28" s="57"/>
      <c r="J28" s="59"/>
      <c r="K28" s="57"/>
      <c r="L28" s="57"/>
      <c r="M28" s="57"/>
    </row>
    <row r="29" spans="1:37" ht="17.25">
      <c r="E29" s="57"/>
      <c r="F29" s="57"/>
      <c r="G29" s="58"/>
      <c r="H29" s="60"/>
      <c r="I29" s="57"/>
      <c r="J29" s="59"/>
      <c r="K29" s="57"/>
      <c r="L29" s="57"/>
      <c r="M29" s="57"/>
    </row>
    <row r="30" spans="1:37" ht="17.25">
      <c r="E30" s="57"/>
      <c r="F30" s="57"/>
      <c r="G30" s="58"/>
      <c r="H30" s="60"/>
      <c r="I30" s="57"/>
      <c r="J30" s="59"/>
      <c r="K30" s="57"/>
      <c r="L30" s="57"/>
      <c r="M30" s="57"/>
    </row>
    <row r="31" spans="1:37" ht="17.25">
      <c r="E31" s="57"/>
      <c r="F31" s="57"/>
      <c r="G31" s="58"/>
      <c r="H31" s="60"/>
      <c r="I31" s="57"/>
      <c r="J31" s="59"/>
      <c r="K31" s="57"/>
      <c r="L31" s="57"/>
      <c r="M31" s="57"/>
    </row>
  </sheetData>
  <mergeCells count="29">
    <mergeCell ref="AJ9:AJ10"/>
    <mergeCell ref="AD9:AD10"/>
    <mergeCell ref="AE9:AE10"/>
    <mergeCell ref="AF9:AF10"/>
    <mergeCell ref="AG9:AG10"/>
    <mergeCell ref="AH9:AH10"/>
    <mergeCell ref="AI9:AI10"/>
    <mergeCell ref="AB9:AC9"/>
    <mergeCell ref="A6:D7"/>
    <mergeCell ref="E6:K7"/>
    <mergeCell ref="Y6:AH6"/>
    <mergeCell ref="Y7:AH7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N9"/>
    <mergeCell ref="P9:AA9"/>
    <mergeCell ref="Y5:AH5"/>
    <mergeCell ref="A1:AH1"/>
    <mergeCell ref="A2:AH2"/>
    <mergeCell ref="A3:AH3"/>
    <mergeCell ref="E4:X4"/>
    <mergeCell ref="Y4:AH4"/>
  </mergeCells>
  <conditionalFormatting sqref="B17">
    <cfRule type="duplicateValues" dxfId="10" priority="4"/>
  </conditionalFormatting>
  <conditionalFormatting sqref="B18">
    <cfRule type="duplicateValues" dxfId="9" priority="3"/>
  </conditionalFormatting>
  <conditionalFormatting sqref="G1:G12 G19:G24 G32:G1048576">
    <cfRule type="duplicateValues" dxfId="8" priority="8"/>
  </conditionalFormatting>
  <conditionalFormatting sqref="G13:G15">
    <cfRule type="duplicateValues" dxfId="7" priority="2"/>
  </conditionalFormatting>
  <conditionalFormatting sqref="G16:G18">
    <cfRule type="duplicateValues" dxfId="6" priority="1"/>
  </conditionalFormatting>
  <printOptions horizontalCentered="1"/>
  <pageMargins left="0" right="0" top="0.74803149606299202" bottom="0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opLeftCell="A10" workbookViewId="0">
      <selection activeCell="H5" sqref="H5:K5"/>
    </sheetView>
  </sheetViews>
  <sheetFormatPr defaultColWidth="9.140625" defaultRowHeight="15"/>
  <cols>
    <col min="1" max="1" width="10" style="7" customWidth="1"/>
    <col min="2" max="2" width="12.5703125" style="7" customWidth="1"/>
    <col min="3" max="3" width="21.5703125" style="7" customWidth="1"/>
    <col min="4" max="4" width="19" style="7" customWidth="1"/>
    <col min="5" max="5" width="20.140625" style="7" customWidth="1"/>
    <col min="6" max="6" width="9.85546875" style="7" customWidth="1"/>
    <col min="7" max="7" width="7.42578125" style="7" customWidth="1"/>
    <col min="8" max="8" width="11.28515625" style="7" customWidth="1"/>
    <col min="9" max="9" width="12.28515625" style="7" customWidth="1"/>
    <col min="10" max="10" width="12" style="7" customWidth="1"/>
    <col min="11" max="11" width="22.28515625" style="7" customWidth="1"/>
    <col min="12" max="12" width="14.85546875" style="7" customWidth="1"/>
    <col min="13" max="13" width="9.140625" style="7" customWidth="1"/>
    <col min="14" max="16384" width="9.140625" style="7"/>
  </cols>
  <sheetData>
    <row r="1" spans="1:13">
      <c r="A1" s="87" t="s">
        <v>4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3">
      <c r="A2" s="87" t="s">
        <v>2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3">
      <c r="A3" s="87" t="s">
        <v>488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3" ht="15.75" customHeight="1">
      <c r="A4" s="8" t="s">
        <v>3</v>
      </c>
      <c r="B4" s="8"/>
      <c r="C4" s="8"/>
      <c r="D4" s="8">
        <v>27</v>
      </c>
      <c r="E4" s="88"/>
      <c r="F4" s="89"/>
      <c r="G4" s="89"/>
      <c r="H4" s="90"/>
      <c r="I4" s="90"/>
      <c r="J4" s="90"/>
      <c r="K4" s="90"/>
    </row>
    <row r="5" spans="1:13">
      <c r="A5" s="1" t="s">
        <v>30</v>
      </c>
      <c r="B5" s="16"/>
      <c r="C5" s="16"/>
      <c r="D5" s="16"/>
      <c r="E5" s="10"/>
      <c r="F5" s="11"/>
      <c r="G5" s="11"/>
      <c r="H5" s="86"/>
      <c r="I5" s="86"/>
      <c r="J5" s="86"/>
      <c r="K5" s="86"/>
    </row>
    <row r="6" spans="1:13" ht="19.5" customHeight="1">
      <c r="A6" s="93" t="s">
        <v>23</v>
      </c>
      <c r="B6" s="94"/>
      <c r="C6" s="94"/>
      <c r="D6" s="95"/>
      <c r="E6" s="99" t="s">
        <v>339</v>
      </c>
      <c r="F6" s="14"/>
      <c r="G6" s="11"/>
      <c r="H6" s="90"/>
      <c r="I6" s="90"/>
      <c r="J6" s="90"/>
      <c r="K6" s="90"/>
    </row>
    <row r="7" spans="1:13" ht="54" customHeight="1">
      <c r="A7" s="96"/>
      <c r="B7" s="97"/>
      <c r="C7" s="97"/>
      <c r="D7" s="98"/>
      <c r="E7" s="101"/>
      <c r="F7" s="13"/>
      <c r="G7" s="12"/>
      <c r="H7" s="102"/>
      <c r="I7" s="102"/>
      <c r="J7" s="102"/>
      <c r="K7" s="103"/>
    </row>
    <row r="8" spans="1:13">
      <c r="A8" s="2" t="s">
        <v>0</v>
      </c>
      <c r="B8" s="2"/>
      <c r="C8" s="9" t="s">
        <v>331</v>
      </c>
      <c r="D8" s="5"/>
      <c r="E8" s="5"/>
      <c r="F8" s="3"/>
      <c r="G8" s="4"/>
      <c r="H8" s="3"/>
      <c r="I8" s="3"/>
      <c r="J8" s="3"/>
      <c r="K8" s="3"/>
    </row>
    <row r="9" spans="1:13" ht="15" customHeight="1">
      <c r="A9" s="104" t="s">
        <v>5</v>
      </c>
      <c r="B9" s="104" t="s">
        <v>27</v>
      </c>
      <c r="C9" s="106" t="s">
        <v>6</v>
      </c>
      <c r="D9" s="106" t="s">
        <v>28</v>
      </c>
      <c r="E9" s="108" t="s">
        <v>7</v>
      </c>
      <c r="F9" s="78"/>
      <c r="G9" s="112"/>
      <c r="H9" s="112"/>
      <c r="I9" s="104" t="s">
        <v>332</v>
      </c>
      <c r="J9" s="104" t="s">
        <v>10</v>
      </c>
      <c r="K9" s="104" t="s">
        <v>11</v>
      </c>
      <c r="L9" s="104" t="s">
        <v>31</v>
      </c>
      <c r="M9" s="104" t="s">
        <v>36</v>
      </c>
    </row>
    <row r="10" spans="1:13" ht="43.5" customHeight="1">
      <c r="A10" s="105"/>
      <c r="B10" s="105"/>
      <c r="C10" s="107"/>
      <c r="D10" s="107"/>
      <c r="E10" s="109"/>
      <c r="F10" s="28" t="s">
        <v>324</v>
      </c>
      <c r="G10" s="28" t="s">
        <v>325</v>
      </c>
      <c r="H10" s="28" t="s">
        <v>34</v>
      </c>
      <c r="I10" s="105"/>
      <c r="J10" s="105"/>
      <c r="K10" s="105"/>
      <c r="L10" s="105"/>
      <c r="M10" s="105"/>
    </row>
    <row r="11" spans="1:13" s="21" customFormat="1" ht="30.75" customHeight="1">
      <c r="A11" s="22">
        <v>1</v>
      </c>
      <c r="B11" s="46" t="s">
        <v>44</v>
      </c>
      <c r="C11" s="36" t="s">
        <v>45</v>
      </c>
      <c r="D11" s="36" t="s">
        <v>46</v>
      </c>
      <c r="E11" s="36" t="s">
        <v>40</v>
      </c>
      <c r="F11" s="47">
        <v>161</v>
      </c>
      <c r="G11" s="18">
        <v>16</v>
      </c>
      <c r="H11" s="26">
        <f t="shared" ref="H11:H37" si="0">ROUND(F11*G11,0)</f>
        <v>2576</v>
      </c>
      <c r="I11" s="19">
        <f>H11</f>
        <v>2576</v>
      </c>
      <c r="J11" s="20" t="s">
        <v>35</v>
      </c>
      <c r="K11" s="80" t="s">
        <v>263</v>
      </c>
      <c r="L11" s="81" t="s">
        <v>261</v>
      </c>
      <c r="M11" s="82"/>
    </row>
    <row r="12" spans="1:13" s="21" customFormat="1" ht="30.75" customHeight="1">
      <c r="A12" s="22">
        <v>2</v>
      </c>
      <c r="B12" s="46" t="s">
        <v>50</v>
      </c>
      <c r="C12" s="36" t="s">
        <v>51</v>
      </c>
      <c r="D12" s="36" t="s">
        <v>52</v>
      </c>
      <c r="E12" s="36" t="s">
        <v>40</v>
      </c>
      <c r="F12" s="47">
        <v>161</v>
      </c>
      <c r="G12" s="18">
        <v>8</v>
      </c>
      <c r="H12" s="26">
        <f t="shared" si="0"/>
        <v>1288</v>
      </c>
      <c r="I12" s="19">
        <f t="shared" ref="I12:I37" si="1">H12</f>
        <v>1288</v>
      </c>
      <c r="J12" s="20" t="s">
        <v>35</v>
      </c>
      <c r="K12" s="80" t="s">
        <v>265</v>
      </c>
      <c r="L12" s="81" t="s">
        <v>261</v>
      </c>
      <c r="M12" s="82"/>
    </row>
    <row r="13" spans="1:13" s="21" customFormat="1" ht="30" customHeight="1">
      <c r="A13" s="22">
        <v>3</v>
      </c>
      <c r="B13" s="46" t="s">
        <v>56</v>
      </c>
      <c r="C13" s="36" t="s">
        <v>57</v>
      </c>
      <c r="D13" s="36" t="s">
        <v>58</v>
      </c>
      <c r="E13" s="36" t="s">
        <v>40</v>
      </c>
      <c r="F13" s="47">
        <v>161</v>
      </c>
      <c r="G13" s="18">
        <v>8</v>
      </c>
      <c r="H13" s="26">
        <f t="shared" si="0"/>
        <v>1288</v>
      </c>
      <c r="I13" s="19">
        <f t="shared" si="1"/>
        <v>1288</v>
      </c>
      <c r="J13" s="20" t="s">
        <v>35</v>
      </c>
      <c r="K13" s="80" t="s">
        <v>267</v>
      </c>
      <c r="L13" s="81" t="s">
        <v>261</v>
      </c>
      <c r="M13" s="82"/>
    </row>
    <row r="14" spans="1:13" s="21" customFormat="1" ht="30.75" customHeight="1">
      <c r="A14" s="22">
        <v>4</v>
      </c>
      <c r="B14" s="46" t="s">
        <v>62</v>
      </c>
      <c r="C14" s="36" t="s">
        <v>63</v>
      </c>
      <c r="D14" s="36" t="s">
        <v>64</v>
      </c>
      <c r="E14" s="36" t="s">
        <v>40</v>
      </c>
      <c r="F14" s="47">
        <v>161</v>
      </c>
      <c r="G14" s="18">
        <v>16</v>
      </c>
      <c r="H14" s="26">
        <f t="shared" si="0"/>
        <v>2576</v>
      </c>
      <c r="I14" s="19">
        <f t="shared" si="1"/>
        <v>2576</v>
      </c>
      <c r="J14" s="20" t="s">
        <v>35</v>
      </c>
      <c r="K14" s="80" t="s">
        <v>269</v>
      </c>
      <c r="L14" s="81" t="s">
        <v>261</v>
      </c>
      <c r="M14" s="82"/>
    </row>
    <row r="15" spans="1:13" s="21" customFormat="1" ht="30.75" customHeight="1">
      <c r="A15" s="22">
        <v>5</v>
      </c>
      <c r="B15" s="46" t="s">
        <v>65</v>
      </c>
      <c r="C15" s="36" t="s">
        <v>66</v>
      </c>
      <c r="D15" s="36" t="s">
        <v>67</v>
      </c>
      <c r="E15" s="36" t="s">
        <v>40</v>
      </c>
      <c r="F15" s="47">
        <v>161</v>
      </c>
      <c r="G15" s="18">
        <v>16</v>
      </c>
      <c r="H15" s="26">
        <f t="shared" si="0"/>
        <v>2576</v>
      </c>
      <c r="I15" s="19">
        <f t="shared" si="1"/>
        <v>2576</v>
      </c>
      <c r="J15" s="20" t="s">
        <v>35</v>
      </c>
      <c r="K15" s="80">
        <v>10123088824</v>
      </c>
      <c r="L15" s="81" t="s">
        <v>470</v>
      </c>
      <c r="M15" s="82"/>
    </row>
    <row r="16" spans="1:13" s="21" customFormat="1" ht="30.75" customHeight="1">
      <c r="A16" s="22">
        <v>6</v>
      </c>
      <c r="B16" s="46" t="s">
        <v>68</v>
      </c>
      <c r="C16" s="36" t="s">
        <v>69</v>
      </c>
      <c r="D16" s="36" t="s">
        <v>70</v>
      </c>
      <c r="E16" s="36" t="s">
        <v>40</v>
      </c>
      <c r="F16" s="47">
        <v>161</v>
      </c>
      <c r="G16" s="18">
        <v>32</v>
      </c>
      <c r="H16" s="26">
        <f t="shared" si="0"/>
        <v>5152</v>
      </c>
      <c r="I16" s="19">
        <f t="shared" si="1"/>
        <v>5152</v>
      </c>
      <c r="J16" s="20" t="s">
        <v>35</v>
      </c>
      <c r="K16" s="80" t="s">
        <v>270</v>
      </c>
      <c r="L16" s="81" t="s">
        <v>261</v>
      </c>
      <c r="M16" s="82"/>
    </row>
    <row r="17" spans="1:13" s="21" customFormat="1" ht="30.75" customHeight="1">
      <c r="A17" s="22">
        <v>7</v>
      </c>
      <c r="B17" s="46" t="s">
        <v>77</v>
      </c>
      <c r="C17" s="36" t="s">
        <v>78</v>
      </c>
      <c r="D17" s="36" t="s">
        <v>79</v>
      </c>
      <c r="E17" s="36" t="s">
        <v>40</v>
      </c>
      <c r="F17" s="47">
        <v>161</v>
      </c>
      <c r="G17" s="18">
        <v>16</v>
      </c>
      <c r="H17" s="26">
        <f t="shared" si="0"/>
        <v>2576</v>
      </c>
      <c r="I17" s="19">
        <f t="shared" si="1"/>
        <v>2576</v>
      </c>
      <c r="J17" s="20" t="s">
        <v>35</v>
      </c>
      <c r="K17" s="80" t="s">
        <v>272</v>
      </c>
      <c r="L17" s="81" t="s">
        <v>261</v>
      </c>
      <c r="M17" s="82"/>
    </row>
    <row r="18" spans="1:13" s="21" customFormat="1" ht="30.75" customHeight="1">
      <c r="A18" s="22">
        <v>8</v>
      </c>
      <c r="B18" s="46" t="s">
        <v>86</v>
      </c>
      <c r="C18" s="36" t="s">
        <v>87</v>
      </c>
      <c r="D18" s="36" t="s">
        <v>88</v>
      </c>
      <c r="E18" s="36" t="s">
        <v>40</v>
      </c>
      <c r="F18" s="47">
        <v>161</v>
      </c>
      <c r="G18" s="18">
        <v>8</v>
      </c>
      <c r="H18" s="26">
        <f t="shared" si="0"/>
        <v>1288</v>
      </c>
      <c r="I18" s="19">
        <f t="shared" si="1"/>
        <v>1288</v>
      </c>
      <c r="J18" s="20" t="s">
        <v>35</v>
      </c>
      <c r="K18" s="80" t="s">
        <v>275</v>
      </c>
      <c r="L18" s="81" t="s">
        <v>261</v>
      </c>
      <c r="M18" s="82"/>
    </row>
    <row r="19" spans="1:13" s="21" customFormat="1" ht="30.75" customHeight="1">
      <c r="A19" s="22">
        <v>9</v>
      </c>
      <c r="B19" s="46" t="s">
        <v>89</v>
      </c>
      <c r="C19" s="36" t="s">
        <v>90</v>
      </c>
      <c r="D19" s="36" t="s">
        <v>91</v>
      </c>
      <c r="E19" s="36" t="s">
        <v>40</v>
      </c>
      <c r="F19" s="47">
        <v>161</v>
      </c>
      <c r="G19" s="18">
        <v>16</v>
      </c>
      <c r="H19" s="26">
        <f t="shared" si="0"/>
        <v>2576</v>
      </c>
      <c r="I19" s="19">
        <f t="shared" si="1"/>
        <v>2576</v>
      </c>
      <c r="J19" s="20" t="s">
        <v>35</v>
      </c>
      <c r="K19" s="80" t="s">
        <v>276</v>
      </c>
      <c r="L19" s="81" t="s">
        <v>261</v>
      </c>
      <c r="M19" s="82"/>
    </row>
    <row r="20" spans="1:13" s="21" customFormat="1" ht="30.75" customHeight="1">
      <c r="A20" s="22">
        <v>10</v>
      </c>
      <c r="B20" s="46" t="s">
        <v>95</v>
      </c>
      <c r="C20" s="36" t="s">
        <v>96</v>
      </c>
      <c r="D20" s="36" t="s">
        <v>97</v>
      </c>
      <c r="E20" s="36" t="s">
        <v>40</v>
      </c>
      <c r="F20" s="47">
        <v>161</v>
      </c>
      <c r="G20" s="18">
        <v>16</v>
      </c>
      <c r="H20" s="26">
        <f t="shared" si="0"/>
        <v>2576</v>
      </c>
      <c r="I20" s="19">
        <f t="shared" si="1"/>
        <v>2576</v>
      </c>
      <c r="J20" s="20" t="s">
        <v>35</v>
      </c>
      <c r="K20" s="80" t="s">
        <v>278</v>
      </c>
      <c r="L20" s="81" t="s">
        <v>279</v>
      </c>
      <c r="M20" s="82"/>
    </row>
    <row r="21" spans="1:13" s="21" customFormat="1" ht="30.75" customHeight="1">
      <c r="A21" s="22">
        <v>11</v>
      </c>
      <c r="B21" s="46" t="s">
        <v>116</v>
      </c>
      <c r="C21" s="36" t="s">
        <v>117</v>
      </c>
      <c r="D21" s="36" t="s">
        <v>118</v>
      </c>
      <c r="E21" s="36" t="s">
        <v>40</v>
      </c>
      <c r="F21" s="47">
        <v>161</v>
      </c>
      <c r="G21" s="18">
        <v>8</v>
      </c>
      <c r="H21" s="26">
        <f t="shared" si="0"/>
        <v>1288</v>
      </c>
      <c r="I21" s="19">
        <f t="shared" si="1"/>
        <v>1288</v>
      </c>
      <c r="J21" s="20" t="s">
        <v>35</v>
      </c>
      <c r="K21" s="80" t="s">
        <v>284</v>
      </c>
      <c r="L21" s="81" t="s">
        <v>261</v>
      </c>
      <c r="M21" s="82"/>
    </row>
    <row r="22" spans="1:13" s="21" customFormat="1" ht="30.75" customHeight="1">
      <c r="A22" s="22">
        <v>12</v>
      </c>
      <c r="B22" s="46" t="s">
        <v>131</v>
      </c>
      <c r="C22" s="36" t="s">
        <v>108</v>
      </c>
      <c r="D22" s="36" t="s">
        <v>132</v>
      </c>
      <c r="E22" s="36" t="s">
        <v>40</v>
      </c>
      <c r="F22" s="47">
        <v>161</v>
      </c>
      <c r="G22" s="18">
        <v>8</v>
      </c>
      <c r="H22" s="26">
        <f t="shared" si="0"/>
        <v>1288</v>
      </c>
      <c r="I22" s="19">
        <f t="shared" si="1"/>
        <v>1288</v>
      </c>
      <c r="J22" s="20" t="s">
        <v>35</v>
      </c>
      <c r="K22" s="80" t="s">
        <v>288</v>
      </c>
      <c r="L22" s="81" t="s">
        <v>289</v>
      </c>
      <c r="M22" s="82"/>
    </row>
    <row r="23" spans="1:13" s="21" customFormat="1" ht="30.75" customHeight="1">
      <c r="A23" s="22">
        <v>13</v>
      </c>
      <c r="B23" s="46" t="s">
        <v>133</v>
      </c>
      <c r="C23" s="36" t="s">
        <v>134</v>
      </c>
      <c r="D23" s="36" t="s">
        <v>135</v>
      </c>
      <c r="E23" s="36" t="s">
        <v>40</v>
      </c>
      <c r="F23" s="47">
        <v>161</v>
      </c>
      <c r="G23" s="18">
        <v>8</v>
      </c>
      <c r="H23" s="26">
        <f t="shared" si="0"/>
        <v>1288</v>
      </c>
      <c r="I23" s="19">
        <f t="shared" si="1"/>
        <v>1288</v>
      </c>
      <c r="J23" s="19" t="s">
        <v>326</v>
      </c>
      <c r="K23" s="80" t="s">
        <v>290</v>
      </c>
      <c r="L23" s="81" t="s">
        <v>291</v>
      </c>
      <c r="M23" s="82"/>
    </row>
    <row r="24" spans="1:13" s="21" customFormat="1" ht="30.75" customHeight="1">
      <c r="A24" s="22">
        <v>14</v>
      </c>
      <c r="B24" s="46" t="s">
        <v>142</v>
      </c>
      <c r="C24" s="36" t="s">
        <v>143</v>
      </c>
      <c r="D24" s="36" t="s">
        <v>144</v>
      </c>
      <c r="E24" s="36" t="s">
        <v>40</v>
      </c>
      <c r="F24" s="47">
        <v>161</v>
      </c>
      <c r="G24" s="18">
        <v>8</v>
      </c>
      <c r="H24" s="26">
        <f t="shared" si="0"/>
        <v>1288</v>
      </c>
      <c r="I24" s="19">
        <f t="shared" si="1"/>
        <v>1288</v>
      </c>
      <c r="J24" s="19" t="s">
        <v>35</v>
      </c>
      <c r="K24" s="80" t="s">
        <v>293</v>
      </c>
      <c r="L24" s="81" t="s">
        <v>261</v>
      </c>
      <c r="M24" s="82"/>
    </row>
    <row r="25" spans="1:13" s="21" customFormat="1" ht="30.75" customHeight="1">
      <c r="A25" s="22">
        <v>15</v>
      </c>
      <c r="B25" s="46" t="s">
        <v>157</v>
      </c>
      <c r="C25" s="36" t="s">
        <v>158</v>
      </c>
      <c r="D25" s="36" t="s">
        <v>159</v>
      </c>
      <c r="E25" s="36" t="s">
        <v>40</v>
      </c>
      <c r="F25" s="47">
        <v>161</v>
      </c>
      <c r="G25" s="18">
        <v>8</v>
      </c>
      <c r="H25" s="26">
        <f t="shared" si="0"/>
        <v>1288</v>
      </c>
      <c r="I25" s="19">
        <f t="shared" si="1"/>
        <v>1288</v>
      </c>
      <c r="J25" s="19" t="s">
        <v>35</v>
      </c>
      <c r="K25" s="80" t="s">
        <v>298</v>
      </c>
      <c r="L25" s="81" t="s">
        <v>261</v>
      </c>
      <c r="M25" s="82"/>
    </row>
    <row r="26" spans="1:13" s="21" customFormat="1" ht="30.75" customHeight="1">
      <c r="A26" s="22">
        <v>16</v>
      </c>
      <c r="B26" s="46" t="s">
        <v>160</v>
      </c>
      <c r="C26" s="36" t="s">
        <v>161</v>
      </c>
      <c r="D26" s="36" t="s">
        <v>162</v>
      </c>
      <c r="E26" s="36" t="s">
        <v>40</v>
      </c>
      <c r="F26" s="47">
        <v>161</v>
      </c>
      <c r="G26" s="18">
        <v>8</v>
      </c>
      <c r="H26" s="26">
        <f t="shared" si="0"/>
        <v>1288</v>
      </c>
      <c r="I26" s="19">
        <f t="shared" si="1"/>
        <v>1288</v>
      </c>
      <c r="J26" s="19" t="s">
        <v>35</v>
      </c>
      <c r="K26" s="80" t="s">
        <v>299</v>
      </c>
      <c r="L26" s="81" t="s">
        <v>261</v>
      </c>
      <c r="M26" s="82"/>
    </row>
    <row r="27" spans="1:13" s="21" customFormat="1" ht="30.75" customHeight="1">
      <c r="A27" s="22">
        <v>17</v>
      </c>
      <c r="B27" s="46" t="s">
        <v>166</v>
      </c>
      <c r="C27" s="36" t="s">
        <v>167</v>
      </c>
      <c r="D27" s="36" t="s">
        <v>168</v>
      </c>
      <c r="E27" s="36" t="s">
        <v>40</v>
      </c>
      <c r="F27" s="47">
        <v>161</v>
      </c>
      <c r="G27" s="18">
        <v>16</v>
      </c>
      <c r="H27" s="26">
        <f t="shared" si="0"/>
        <v>2576</v>
      </c>
      <c r="I27" s="19">
        <f t="shared" si="1"/>
        <v>2576</v>
      </c>
      <c r="J27" s="19" t="s">
        <v>326</v>
      </c>
      <c r="K27" s="80" t="s">
        <v>300</v>
      </c>
      <c r="L27" s="81" t="s">
        <v>301</v>
      </c>
      <c r="M27" s="82"/>
    </row>
    <row r="28" spans="1:13" s="21" customFormat="1" ht="30.75" customHeight="1">
      <c r="A28" s="22">
        <v>18</v>
      </c>
      <c r="B28" s="46" t="s">
        <v>181</v>
      </c>
      <c r="C28" s="36" t="s">
        <v>182</v>
      </c>
      <c r="D28" s="36" t="s">
        <v>183</v>
      </c>
      <c r="E28" s="36" t="s">
        <v>40</v>
      </c>
      <c r="F28" s="47">
        <v>161</v>
      </c>
      <c r="G28" s="18">
        <v>8</v>
      </c>
      <c r="H28" s="26">
        <f t="shared" si="0"/>
        <v>1288</v>
      </c>
      <c r="I28" s="19">
        <f t="shared" si="1"/>
        <v>1288</v>
      </c>
      <c r="J28" s="19" t="s">
        <v>35</v>
      </c>
      <c r="K28" s="80" t="s">
        <v>306</v>
      </c>
      <c r="L28" s="81" t="s">
        <v>261</v>
      </c>
      <c r="M28" s="82"/>
    </row>
    <row r="29" spans="1:13" s="21" customFormat="1" ht="30.75" customHeight="1">
      <c r="A29" s="22">
        <v>19</v>
      </c>
      <c r="B29" s="46" t="s">
        <v>184</v>
      </c>
      <c r="C29" s="36" t="s">
        <v>185</v>
      </c>
      <c r="D29" s="36" t="s">
        <v>186</v>
      </c>
      <c r="E29" s="36" t="s">
        <v>40</v>
      </c>
      <c r="F29" s="47">
        <v>161</v>
      </c>
      <c r="G29" s="18">
        <v>8</v>
      </c>
      <c r="H29" s="26">
        <f t="shared" si="0"/>
        <v>1288</v>
      </c>
      <c r="I29" s="19">
        <f t="shared" si="1"/>
        <v>1288</v>
      </c>
      <c r="J29" s="19" t="s">
        <v>35</v>
      </c>
      <c r="K29" s="80" t="s">
        <v>307</v>
      </c>
      <c r="L29" s="81" t="s">
        <v>261</v>
      </c>
      <c r="M29" s="82"/>
    </row>
    <row r="30" spans="1:13" s="21" customFormat="1" ht="30.75" customHeight="1">
      <c r="A30" s="22">
        <v>20</v>
      </c>
      <c r="B30" s="46" t="s">
        <v>195</v>
      </c>
      <c r="C30" s="36" t="s">
        <v>196</v>
      </c>
      <c r="D30" s="36" t="s">
        <v>197</v>
      </c>
      <c r="E30" s="36" t="s">
        <v>40</v>
      </c>
      <c r="F30" s="47">
        <v>161</v>
      </c>
      <c r="G30" s="18">
        <v>32</v>
      </c>
      <c r="H30" s="26">
        <f t="shared" si="0"/>
        <v>5152</v>
      </c>
      <c r="I30" s="19">
        <f t="shared" si="1"/>
        <v>5152</v>
      </c>
      <c r="J30" s="20" t="s">
        <v>35</v>
      </c>
      <c r="K30" s="80" t="s">
        <v>309</v>
      </c>
      <c r="L30" s="81" t="s">
        <v>261</v>
      </c>
      <c r="M30" s="82"/>
    </row>
    <row r="31" spans="1:13" s="21" customFormat="1" ht="30" customHeight="1">
      <c r="A31" s="22">
        <v>21</v>
      </c>
      <c r="B31" s="53" t="s">
        <v>198</v>
      </c>
      <c r="C31" s="44" t="s">
        <v>199</v>
      </c>
      <c r="D31" s="44" t="s">
        <v>200</v>
      </c>
      <c r="E31" s="36" t="s">
        <v>40</v>
      </c>
      <c r="F31" s="47">
        <v>161</v>
      </c>
      <c r="G31" s="18">
        <v>16</v>
      </c>
      <c r="H31" s="26">
        <f t="shared" si="0"/>
        <v>2576</v>
      </c>
      <c r="I31" s="19">
        <f t="shared" si="1"/>
        <v>2576</v>
      </c>
      <c r="J31" s="35" t="s">
        <v>35</v>
      </c>
      <c r="K31" s="80" t="s">
        <v>310</v>
      </c>
      <c r="L31" s="81" t="s">
        <v>261</v>
      </c>
      <c r="M31" s="82"/>
    </row>
    <row r="32" spans="1:13" s="21" customFormat="1" ht="30" customHeight="1">
      <c r="A32" s="22">
        <v>22</v>
      </c>
      <c r="B32" s="51" t="s">
        <v>204</v>
      </c>
      <c r="C32" s="44" t="s">
        <v>205</v>
      </c>
      <c r="D32" s="44" t="s">
        <v>206</v>
      </c>
      <c r="E32" s="44" t="s">
        <v>40</v>
      </c>
      <c r="F32" s="47">
        <v>161</v>
      </c>
      <c r="G32" s="18">
        <v>8</v>
      </c>
      <c r="H32" s="26">
        <f t="shared" si="0"/>
        <v>1288</v>
      </c>
      <c r="I32" s="19">
        <f t="shared" si="1"/>
        <v>1288</v>
      </c>
      <c r="J32" s="84" t="s">
        <v>328</v>
      </c>
      <c r="K32" s="80">
        <v>10096199203</v>
      </c>
      <c r="L32" s="81" t="s">
        <v>289</v>
      </c>
      <c r="M32" s="82"/>
    </row>
    <row r="33" spans="1:13" s="21" customFormat="1" ht="30" customHeight="1">
      <c r="A33" s="22">
        <v>23</v>
      </c>
      <c r="B33" s="53" t="s">
        <v>213</v>
      </c>
      <c r="C33" s="44" t="s">
        <v>214</v>
      </c>
      <c r="D33" s="44" t="s">
        <v>215</v>
      </c>
      <c r="E33" s="44" t="s">
        <v>40</v>
      </c>
      <c r="F33" s="47">
        <v>161</v>
      </c>
      <c r="G33" s="18">
        <v>8</v>
      </c>
      <c r="H33" s="26">
        <f t="shared" si="0"/>
        <v>1288</v>
      </c>
      <c r="I33" s="19">
        <f t="shared" si="1"/>
        <v>1288</v>
      </c>
      <c r="J33" s="35" t="s">
        <v>326</v>
      </c>
      <c r="K33" s="80" t="s">
        <v>315</v>
      </c>
      <c r="L33" s="81" t="s">
        <v>316</v>
      </c>
      <c r="M33" s="82"/>
    </row>
    <row r="34" spans="1:13" s="21" customFormat="1" ht="30" customHeight="1">
      <c r="A34" s="22">
        <v>24</v>
      </c>
      <c r="B34" s="53" t="s">
        <v>224</v>
      </c>
      <c r="C34" s="44" t="s">
        <v>225</v>
      </c>
      <c r="D34" s="44" t="s">
        <v>226</v>
      </c>
      <c r="E34" s="44" t="s">
        <v>40</v>
      </c>
      <c r="F34" s="47">
        <v>161</v>
      </c>
      <c r="G34" s="18">
        <v>8</v>
      </c>
      <c r="H34" s="26">
        <f t="shared" si="0"/>
        <v>1288</v>
      </c>
      <c r="I34" s="19">
        <f t="shared" si="1"/>
        <v>1288</v>
      </c>
      <c r="J34" s="35" t="s">
        <v>35</v>
      </c>
      <c r="K34" s="80" t="s">
        <v>319</v>
      </c>
      <c r="L34" s="81" t="s">
        <v>261</v>
      </c>
      <c r="M34" s="82"/>
    </row>
    <row r="35" spans="1:13" s="21" customFormat="1" ht="30" customHeight="1">
      <c r="A35" s="22">
        <v>25</v>
      </c>
      <c r="B35" s="53" t="s">
        <v>172</v>
      </c>
      <c r="C35" s="44" t="s">
        <v>173</v>
      </c>
      <c r="D35" s="44" t="s">
        <v>174</v>
      </c>
      <c r="E35" s="44" t="s">
        <v>40</v>
      </c>
      <c r="F35" s="47">
        <v>161</v>
      </c>
      <c r="G35" s="18">
        <v>8</v>
      </c>
      <c r="H35" s="26">
        <f t="shared" si="0"/>
        <v>1288</v>
      </c>
      <c r="I35" s="19">
        <f t="shared" si="1"/>
        <v>1288</v>
      </c>
      <c r="J35" s="35" t="s">
        <v>35</v>
      </c>
      <c r="K35" s="80" t="s">
        <v>303</v>
      </c>
      <c r="L35" s="81" t="s">
        <v>261</v>
      </c>
      <c r="M35" s="82"/>
    </row>
    <row r="36" spans="1:13" s="21" customFormat="1" ht="30" customHeight="1">
      <c r="A36" s="22">
        <v>26</v>
      </c>
      <c r="B36" s="53" t="s">
        <v>412</v>
      </c>
      <c r="C36" s="44" t="s">
        <v>358</v>
      </c>
      <c r="D36" s="44" t="s">
        <v>359</v>
      </c>
      <c r="E36" s="44" t="s">
        <v>19</v>
      </c>
      <c r="F36" s="47">
        <v>196</v>
      </c>
      <c r="G36" s="18">
        <v>8</v>
      </c>
      <c r="H36" s="26">
        <f t="shared" si="0"/>
        <v>1568</v>
      </c>
      <c r="I36" s="19">
        <f t="shared" si="1"/>
        <v>1568</v>
      </c>
      <c r="J36" s="35" t="s">
        <v>329</v>
      </c>
      <c r="K36" s="80" t="s">
        <v>487</v>
      </c>
      <c r="L36" s="81" t="s">
        <v>407</v>
      </c>
      <c r="M36" s="82"/>
    </row>
    <row r="37" spans="1:13" s="21" customFormat="1" ht="30" customHeight="1">
      <c r="A37" s="22">
        <v>27</v>
      </c>
      <c r="B37" s="53" t="s">
        <v>53</v>
      </c>
      <c r="C37" s="44" t="s">
        <v>54</v>
      </c>
      <c r="D37" s="44" t="s">
        <v>55</v>
      </c>
      <c r="E37" s="44" t="s">
        <v>19</v>
      </c>
      <c r="F37" s="47">
        <v>196</v>
      </c>
      <c r="G37" s="18">
        <v>16</v>
      </c>
      <c r="H37" s="26">
        <f t="shared" si="0"/>
        <v>3136</v>
      </c>
      <c r="I37" s="19">
        <f t="shared" si="1"/>
        <v>3136</v>
      </c>
      <c r="J37" s="35" t="s">
        <v>35</v>
      </c>
      <c r="K37" s="80" t="s">
        <v>266</v>
      </c>
      <c r="L37" s="81" t="s">
        <v>261</v>
      </c>
      <c r="M37" s="82"/>
    </row>
    <row r="38" spans="1:13" s="21" customFormat="1">
      <c r="A38" s="17"/>
      <c r="B38" s="24"/>
      <c r="C38" s="31"/>
      <c r="D38" s="31"/>
      <c r="E38" s="31"/>
      <c r="F38" s="33"/>
      <c r="G38" s="34">
        <f>SUM(G11:G37)</f>
        <v>336</v>
      </c>
      <c r="H38" s="34">
        <f t="shared" ref="H38:I38" si="2">SUM(H11:H37)</f>
        <v>54936</v>
      </c>
      <c r="I38" s="34">
        <f t="shared" si="2"/>
        <v>54936</v>
      </c>
      <c r="J38" s="34"/>
      <c r="K38" s="27"/>
      <c r="L38" s="34"/>
    </row>
    <row r="41" spans="1:13">
      <c r="G41" s="25"/>
    </row>
  </sheetData>
  <autoFilter ref="A10:M10"/>
  <mergeCells count="21">
    <mergeCell ref="A9:A10"/>
    <mergeCell ref="B9:B10"/>
    <mergeCell ref="C9:C10"/>
    <mergeCell ref="D9:D10"/>
    <mergeCell ref="E9:E10"/>
    <mergeCell ref="M9:M10"/>
    <mergeCell ref="A1:K1"/>
    <mergeCell ref="A2:K2"/>
    <mergeCell ref="A3:K3"/>
    <mergeCell ref="E4:G4"/>
    <mergeCell ref="H4:K4"/>
    <mergeCell ref="H5:K5"/>
    <mergeCell ref="E6:E7"/>
    <mergeCell ref="H6:K6"/>
    <mergeCell ref="H7:K7"/>
    <mergeCell ref="I9:I10"/>
    <mergeCell ref="G9:H9"/>
    <mergeCell ref="J9:J10"/>
    <mergeCell ref="K9:K10"/>
    <mergeCell ref="L9:L10"/>
    <mergeCell ref="A6:D7"/>
  </mergeCells>
  <conditionalFormatting sqref="B111">
    <cfRule type="duplicateValues" dxfId="5" priority="3"/>
  </conditionalFormatting>
  <conditionalFormatting sqref="B112">
    <cfRule type="duplicateValues" dxfId="4" priority="2"/>
  </conditionalFormatting>
  <conditionalFormatting sqref="G128:G133 G1:G10 G46:G82 G84:G90 G141:G1048576">
    <cfRule type="duplicateValues" dxfId="3" priority="6"/>
  </conditionalFormatting>
  <conditionalFormatting sqref="G83">
    <cfRule type="duplicateValues" dxfId="2" priority="5"/>
  </conditionalFormatting>
  <conditionalFormatting sqref="G111">
    <cfRule type="duplicateValues" dxfId="1" priority="4"/>
  </conditionalFormatting>
  <conditionalFormatting sqref="G113:G127 G106">
    <cfRule type="duplicateValues" dxfId="0" priority="7"/>
  </conditionalFormatting>
  <hyperlinks>
    <hyperlink ref="G92" r:id="rId1" display="callto:1116179560"/>
  </hyperlinks>
  <pageMargins left="0.7" right="0.41" top="0.75" bottom="0.75" header="0.3" footer="0.3"/>
  <pageSetup paperSize="9" scale="52" fitToHeight="0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Com</vt:lpstr>
      <vt:lpstr>PROJECT </vt:lpstr>
      <vt:lpstr>OT</vt:lpstr>
      <vt:lpstr>Com!Print_Area</vt:lpstr>
      <vt:lpstr>OT!Print_Area</vt:lpstr>
      <vt:lpstr>'PROJECT '!Print_Area</vt:lpstr>
      <vt:lpstr>Com!Print_Titles</vt:lpstr>
      <vt:lpstr>'PROJECT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Vikas</cp:lastModifiedBy>
  <cp:lastPrinted>2023-04-26T07:26:30Z</cp:lastPrinted>
  <dcterms:created xsi:type="dcterms:W3CDTF">2017-11-05T04:48:35Z</dcterms:created>
  <dcterms:modified xsi:type="dcterms:W3CDTF">2023-04-26T07:26:59Z</dcterms:modified>
</cp:coreProperties>
</file>